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D:\KrosData\Export\"/>
    </mc:Choice>
  </mc:AlternateContent>
  <bookViews>
    <workbookView xWindow="0" yWindow="0" windowWidth="0" windowHeight="0"/>
  </bookViews>
  <sheets>
    <sheet name="Rekapitulace stavby" sheetId="1" r:id="rId1"/>
    <sheet name="SO-00 - Vedlejší rozpočto..." sheetId="2" r:id="rId2"/>
    <sheet name="SO-01 - Výstavba chodníku" sheetId="3" r:id="rId3"/>
    <sheet name="Seznam figur" sheetId="4" r:id="rId4"/>
  </sheets>
  <definedNames>
    <definedName name="_xlnm.Print_Area" localSheetId="0">'Rekapitulace stavby'!$D$4:$AO$76,'Rekapitulace stavby'!$C$82:$AQ$97</definedName>
    <definedName name="_xlnm.Print_Titles" localSheetId="0">'Rekapitulace stavby'!$92:$92</definedName>
    <definedName name="_xlnm._FilterDatabase" localSheetId="1" hidden="1">'SO-00 - Vedlejší rozpočto...'!$C$123:$K$178</definedName>
    <definedName name="_xlnm.Print_Area" localSheetId="1">'SO-00 - Vedlejší rozpočto...'!$C$4:$J$76,'SO-00 - Vedlejší rozpočto...'!$C$82:$J$105,'SO-00 - Vedlejší rozpočto...'!$C$111:$K$178</definedName>
    <definedName name="_xlnm.Print_Titles" localSheetId="1">'SO-00 - Vedlejší rozpočto...'!$123:$123</definedName>
    <definedName name="_xlnm._FilterDatabase" localSheetId="2" hidden="1">'SO-01 - Výstavba chodníku'!$C$121:$K$288</definedName>
    <definedName name="_xlnm.Print_Area" localSheetId="2">'SO-01 - Výstavba chodníku'!$C$4:$J$76,'SO-01 - Výstavba chodníku'!$C$82:$J$103,'SO-01 - Výstavba chodníku'!$C$109:$K$288</definedName>
    <definedName name="_xlnm.Print_Titles" localSheetId="2">'SO-01 - Výstavba chodníku'!$121:$121</definedName>
    <definedName name="_xlnm.Print_Area" localSheetId="3">'Seznam figur'!$C$4:$G$62</definedName>
    <definedName name="_xlnm.Print_Titles" localSheetId="3">'Seznam figur'!$9:$9</definedName>
  </definedNames>
  <calcPr/>
</workbook>
</file>

<file path=xl/calcChain.xml><?xml version="1.0" encoding="utf-8"?>
<calcChain xmlns="http://schemas.openxmlformats.org/spreadsheetml/2006/main">
  <c i="4" l="1" r="D7"/>
  <c i="3" r="J37"/>
  <c r="J36"/>
  <c i="1" r="AY96"/>
  <c i="3" r="J35"/>
  <c i="1" r="AX96"/>
  <c i="3" r="BI288"/>
  <c r="BH288"/>
  <c r="BG288"/>
  <c r="BF288"/>
  <c r="T288"/>
  <c r="T287"/>
  <c r="R288"/>
  <c r="R287"/>
  <c r="P288"/>
  <c r="P287"/>
  <c r="BI285"/>
  <c r="BH285"/>
  <c r="BG285"/>
  <c r="BF285"/>
  <c r="T285"/>
  <c r="R285"/>
  <c r="P285"/>
  <c r="BI283"/>
  <c r="BH283"/>
  <c r="BG283"/>
  <c r="BF283"/>
  <c r="T283"/>
  <c r="R283"/>
  <c r="P283"/>
  <c r="BI281"/>
  <c r="BH281"/>
  <c r="BG281"/>
  <c r="BF281"/>
  <c r="T281"/>
  <c r="R281"/>
  <c r="P281"/>
  <c r="BI274"/>
  <c r="BH274"/>
  <c r="BG274"/>
  <c r="BF274"/>
  <c r="T274"/>
  <c r="R274"/>
  <c r="P274"/>
  <c r="BI269"/>
  <c r="BH269"/>
  <c r="BG269"/>
  <c r="BF269"/>
  <c r="T269"/>
  <c r="R269"/>
  <c r="P269"/>
  <c r="BI265"/>
  <c r="BH265"/>
  <c r="BG265"/>
  <c r="BF265"/>
  <c r="T265"/>
  <c r="R265"/>
  <c r="P265"/>
  <c r="BI262"/>
  <c r="BH262"/>
  <c r="BG262"/>
  <c r="BF262"/>
  <c r="T262"/>
  <c r="R262"/>
  <c r="P262"/>
  <c r="BI259"/>
  <c r="BH259"/>
  <c r="BG259"/>
  <c r="BF259"/>
  <c r="T259"/>
  <c r="R259"/>
  <c r="P259"/>
  <c r="BI256"/>
  <c r="BH256"/>
  <c r="BG256"/>
  <c r="BF256"/>
  <c r="T256"/>
  <c r="R256"/>
  <c r="P256"/>
  <c r="BI253"/>
  <c r="BH253"/>
  <c r="BG253"/>
  <c r="BF253"/>
  <c r="T253"/>
  <c r="R253"/>
  <c r="P253"/>
  <c r="BI250"/>
  <c r="BH250"/>
  <c r="BG250"/>
  <c r="BF250"/>
  <c r="T250"/>
  <c r="R250"/>
  <c r="P250"/>
  <c r="BI247"/>
  <c r="BH247"/>
  <c r="BG247"/>
  <c r="BF247"/>
  <c r="T247"/>
  <c r="R247"/>
  <c r="P247"/>
  <c r="BI244"/>
  <c r="BH244"/>
  <c r="BG244"/>
  <c r="BF244"/>
  <c r="T244"/>
  <c r="R244"/>
  <c r="P244"/>
  <c r="BI241"/>
  <c r="BH241"/>
  <c r="BG241"/>
  <c r="BF241"/>
  <c r="T241"/>
  <c r="R241"/>
  <c r="P241"/>
  <c r="BI238"/>
  <c r="BH238"/>
  <c r="BG238"/>
  <c r="BF238"/>
  <c r="T238"/>
  <c r="R238"/>
  <c r="P238"/>
  <c r="BI235"/>
  <c r="BH235"/>
  <c r="BG235"/>
  <c r="BF235"/>
  <c r="T235"/>
  <c r="R235"/>
  <c r="P235"/>
  <c r="BI230"/>
  <c r="BH230"/>
  <c r="BG230"/>
  <c r="BF230"/>
  <c r="T230"/>
  <c r="R230"/>
  <c r="P230"/>
  <c r="BI225"/>
  <c r="BH225"/>
  <c r="BG225"/>
  <c r="BF225"/>
  <c r="T225"/>
  <c r="R225"/>
  <c r="P225"/>
  <c r="BI220"/>
  <c r="BH220"/>
  <c r="BG220"/>
  <c r="BF220"/>
  <c r="T220"/>
  <c r="R220"/>
  <c r="P220"/>
  <c r="BI218"/>
  <c r="BH218"/>
  <c r="BG218"/>
  <c r="BF218"/>
  <c r="T218"/>
  <c r="R218"/>
  <c r="P218"/>
  <c r="BI213"/>
  <c r="BH213"/>
  <c r="BG213"/>
  <c r="BF213"/>
  <c r="T213"/>
  <c r="R213"/>
  <c r="P213"/>
  <c r="BI208"/>
  <c r="BH208"/>
  <c r="BG208"/>
  <c r="BF208"/>
  <c r="T208"/>
  <c r="R208"/>
  <c r="P208"/>
  <c r="BI205"/>
  <c r="BH205"/>
  <c r="BG205"/>
  <c r="BF205"/>
  <c r="T205"/>
  <c r="R205"/>
  <c r="P205"/>
  <c r="BI202"/>
  <c r="BH202"/>
  <c r="BG202"/>
  <c r="BF202"/>
  <c r="T202"/>
  <c r="R202"/>
  <c r="P202"/>
  <c r="BI199"/>
  <c r="BH199"/>
  <c r="BG199"/>
  <c r="BF199"/>
  <c r="T199"/>
  <c r="R199"/>
  <c r="P199"/>
  <c r="BI196"/>
  <c r="BH196"/>
  <c r="BG196"/>
  <c r="BF196"/>
  <c r="T196"/>
  <c r="R196"/>
  <c r="P196"/>
  <c r="BI193"/>
  <c r="BH193"/>
  <c r="BG193"/>
  <c r="BF193"/>
  <c r="T193"/>
  <c r="R193"/>
  <c r="P193"/>
  <c r="BI190"/>
  <c r="BH190"/>
  <c r="BG190"/>
  <c r="BF190"/>
  <c r="T190"/>
  <c r="R190"/>
  <c r="P190"/>
  <c r="BI187"/>
  <c r="BH187"/>
  <c r="BG187"/>
  <c r="BF187"/>
  <c r="T187"/>
  <c r="R187"/>
  <c r="P187"/>
  <c r="BI182"/>
  <c r="BH182"/>
  <c r="BG182"/>
  <c r="BF182"/>
  <c r="T182"/>
  <c r="R182"/>
  <c r="P182"/>
  <c r="BI178"/>
  <c r="BH178"/>
  <c r="BG178"/>
  <c r="BF178"/>
  <c r="T178"/>
  <c r="R178"/>
  <c r="P178"/>
  <c r="BI177"/>
  <c r="BH177"/>
  <c r="BG177"/>
  <c r="BF177"/>
  <c r="T177"/>
  <c r="R177"/>
  <c r="P177"/>
  <c r="BI175"/>
  <c r="BH175"/>
  <c r="BG175"/>
  <c r="BF175"/>
  <c r="T175"/>
  <c r="R175"/>
  <c r="P175"/>
  <c r="BI174"/>
  <c r="BH174"/>
  <c r="BG174"/>
  <c r="BF174"/>
  <c r="T174"/>
  <c r="R174"/>
  <c r="P174"/>
  <c r="BI171"/>
  <c r="BH171"/>
  <c r="BG171"/>
  <c r="BF171"/>
  <c r="T171"/>
  <c r="R171"/>
  <c r="P171"/>
  <c r="BI167"/>
  <c r="BH167"/>
  <c r="BG167"/>
  <c r="BF167"/>
  <c r="T167"/>
  <c r="R167"/>
  <c r="P167"/>
  <c r="BI165"/>
  <c r="BH165"/>
  <c r="BG165"/>
  <c r="BF165"/>
  <c r="T165"/>
  <c r="R165"/>
  <c r="P165"/>
  <c r="BI163"/>
  <c r="BH163"/>
  <c r="BG163"/>
  <c r="BF163"/>
  <c r="T163"/>
  <c r="R163"/>
  <c r="P163"/>
  <c r="BI161"/>
  <c r="BH161"/>
  <c r="BG161"/>
  <c r="BF161"/>
  <c r="T161"/>
  <c r="R161"/>
  <c r="P161"/>
  <c r="BI159"/>
  <c r="BH159"/>
  <c r="BG159"/>
  <c r="BF159"/>
  <c r="T159"/>
  <c r="R159"/>
  <c r="P159"/>
  <c r="BI155"/>
  <c r="BH155"/>
  <c r="BG155"/>
  <c r="BF155"/>
  <c r="T155"/>
  <c r="R155"/>
  <c r="P155"/>
  <c r="BI153"/>
  <c r="BH153"/>
  <c r="BG153"/>
  <c r="BF153"/>
  <c r="T153"/>
  <c r="R153"/>
  <c r="P153"/>
  <c r="BI150"/>
  <c r="BH150"/>
  <c r="BG150"/>
  <c r="BF150"/>
  <c r="T150"/>
  <c r="R150"/>
  <c r="P150"/>
  <c r="BI147"/>
  <c r="BH147"/>
  <c r="BG147"/>
  <c r="BF147"/>
  <c r="T147"/>
  <c r="R147"/>
  <c r="P147"/>
  <c r="BI144"/>
  <c r="BH144"/>
  <c r="BG144"/>
  <c r="BF144"/>
  <c r="T144"/>
  <c r="R144"/>
  <c r="P144"/>
  <c r="BI141"/>
  <c r="BH141"/>
  <c r="BG141"/>
  <c r="BF141"/>
  <c r="T141"/>
  <c r="R141"/>
  <c r="P141"/>
  <c r="BI138"/>
  <c r="BH138"/>
  <c r="BG138"/>
  <c r="BF138"/>
  <c r="T138"/>
  <c r="R138"/>
  <c r="P138"/>
  <c r="BI135"/>
  <c r="BH135"/>
  <c r="BG135"/>
  <c r="BF135"/>
  <c r="T135"/>
  <c r="R135"/>
  <c r="P135"/>
  <c r="BI130"/>
  <c r="BH130"/>
  <c r="BG130"/>
  <c r="BF130"/>
  <c r="T130"/>
  <c r="R130"/>
  <c r="P130"/>
  <c r="BI125"/>
  <c r="BH125"/>
  <c r="BG125"/>
  <c r="BF125"/>
  <c r="T125"/>
  <c r="R125"/>
  <c r="P125"/>
  <c r="J118"/>
  <c r="F118"/>
  <c r="F116"/>
  <c r="E114"/>
  <c r="J91"/>
  <c r="F91"/>
  <c r="F89"/>
  <c r="E87"/>
  <c r="J24"/>
  <c r="E24"/>
  <c r="J119"/>
  <c r="J23"/>
  <c r="J18"/>
  <c r="E18"/>
  <c r="F119"/>
  <c r="J17"/>
  <c r="J12"/>
  <c r="J89"/>
  <c r="E7"/>
  <c r="E112"/>
  <c i="2" r="T152"/>
  <c r="R152"/>
  <c r="P152"/>
  <c r="BK152"/>
  <c r="J37"/>
  <c r="J36"/>
  <c i="1" r="AY95"/>
  <c i="2" r="J35"/>
  <c i="1" r="AX95"/>
  <c i="2" r="BI176"/>
  <c r="BH176"/>
  <c r="BG176"/>
  <c r="BF176"/>
  <c r="T176"/>
  <c r="T175"/>
  <c r="R176"/>
  <c r="R175"/>
  <c r="P176"/>
  <c r="P175"/>
  <c r="BI168"/>
  <c r="BH168"/>
  <c r="BG168"/>
  <c r="BF168"/>
  <c r="T168"/>
  <c r="T167"/>
  <c r="R168"/>
  <c r="R167"/>
  <c r="P168"/>
  <c r="P167"/>
  <c r="BI164"/>
  <c r="BH164"/>
  <c r="BG164"/>
  <c r="BF164"/>
  <c r="T164"/>
  <c r="T163"/>
  <c r="R164"/>
  <c r="R163"/>
  <c r="P164"/>
  <c r="P163"/>
  <c r="BI153"/>
  <c r="BH153"/>
  <c r="BG153"/>
  <c r="BF153"/>
  <c r="T153"/>
  <c r="R153"/>
  <c r="P153"/>
  <c r="BI149"/>
  <c r="BH149"/>
  <c r="BG149"/>
  <c r="BF149"/>
  <c r="T149"/>
  <c r="R149"/>
  <c r="P149"/>
  <c r="BI145"/>
  <c r="BH145"/>
  <c r="BG145"/>
  <c r="BF145"/>
  <c r="T145"/>
  <c r="R145"/>
  <c r="P145"/>
  <c r="BI142"/>
  <c r="BH142"/>
  <c r="BG142"/>
  <c r="BF142"/>
  <c r="T142"/>
  <c r="R142"/>
  <c r="P142"/>
  <c r="BI139"/>
  <c r="BH139"/>
  <c r="BG139"/>
  <c r="BF139"/>
  <c r="T139"/>
  <c r="R139"/>
  <c r="P139"/>
  <c r="BI136"/>
  <c r="BH136"/>
  <c r="BG136"/>
  <c r="BF136"/>
  <c r="T136"/>
  <c r="R136"/>
  <c r="P136"/>
  <c r="BI132"/>
  <c r="BH132"/>
  <c r="BG132"/>
  <c r="BF132"/>
  <c r="T132"/>
  <c r="R132"/>
  <c r="P132"/>
  <c r="BI127"/>
  <c r="BH127"/>
  <c r="BG127"/>
  <c r="BF127"/>
  <c r="T127"/>
  <c r="T126"/>
  <c r="T125"/>
  <c r="R127"/>
  <c r="R126"/>
  <c r="R125"/>
  <c r="P127"/>
  <c r="P126"/>
  <c r="P125"/>
  <c r="J120"/>
  <c r="F120"/>
  <c r="F118"/>
  <c r="E116"/>
  <c r="J91"/>
  <c r="F91"/>
  <c r="F89"/>
  <c r="E87"/>
  <c r="J24"/>
  <c r="E24"/>
  <c r="J121"/>
  <c r="J23"/>
  <c r="J18"/>
  <c r="E18"/>
  <c r="F92"/>
  <c r="J17"/>
  <c r="J12"/>
  <c r="J89"/>
  <c r="E7"/>
  <c r="E114"/>
  <c i="1" r="L90"/>
  <c r="AM90"/>
  <c r="AM89"/>
  <c r="L89"/>
  <c r="AM87"/>
  <c r="L87"/>
  <c r="L85"/>
  <c r="L84"/>
  <c i="3" r="J285"/>
  <c r="BK283"/>
  <c r="J281"/>
  <c r="J274"/>
  <c r="BK269"/>
  <c r="BK265"/>
  <c r="BK262"/>
  <c r="BK259"/>
  <c r="J256"/>
  <c r="BK253"/>
  <c r="J250"/>
  <c r="J247"/>
  <c r="J244"/>
  <c r="BK241"/>
  <c r="BK238"/>
  <c r="J235"/>
  <c r="J230"/>
  <c r="BK225"/>
  <c r="J220"/>
  <c r="BK218"/>
  <c r="J213"/>
  <c r="BK208"/>
  <c r="J208"/>
  <c r="BK205"/>
  <c r="BK199"/>
  <c r="BK196"/>
  <c r="J193"/>
  <c r="BK190"/>
  <c r="J187"/>
  <c r="BK182"/>
  <c r="J178"/>
  <c r="J177"/>
  <c r="J175"/>
  <c r="BK174"/>
  <c r="J171"/>
  <c r="BK167"/>
  <c r="J165"/>
  <c r="BK163"/>
  <c r="J161"/>
  <c r="J159"/>
  <c r="J155"/>
  <c r="BK153"/>
  <c r="J150"/>
  <c r="J147"/>
  <c r="BK144"/>
  <c r="BK141"/>
  <c r="BK138"/>
  <c r="BK135"/>
  <c r="J130"/>
  <c r="BK125"/>
  <c i="2" r="BK176"/>
  <c r="BK168"/>
  <c r="BK164"/>
  <c r="J153"/>
  <c r="J149"/>
  <c r="BK145"/>
  <c r="J142"/>
  <c r="BK139"/>
  <c r="J136"/>
  <c r="BK132"/>
  <c r="BK127"/>
  <c i="1" r="AS94"/>
  <c i="3" r="BK288"/>
  <c r="J288"/>
  <c r="BK285"/>
  <c r="J283"/>
  <c r="BK281"/>
  <c r="BK274"/>
  <c r="J269"/>
  <c r="J265"/>
  <c r="J262"/>
  <c r="J259"/>
  <c r="BK256"/>
  <c r="J253"/>
  <c r="BK250"/>
  <c r="BK247"/>
  <c r="BK244"/>
  <c r="J241"/>
  <c r="J238"/>
  <c r="BK235"/>
  <c r="BK230"/>
  <c r="J225"/>
  <c r="BK220"/>
  <c r="J218"/>
  <c r="BK213"/>
  <c r="J205"/>
  <c r="BK202"/>
  <c r="J202"/>
  <c r="J199"/>
  <c r="J196"/>
  <c r="BK193"/>
  <c r="J190"/>
  <c r="BK187"/>
  <c r="J182"/>
  <c r="BK178"/>
  <c r="BK177"/>
  <c r="BK175"/>
  <c r="J174"/>
  <c r="BK171"/>
  <c r="J167"/>
  <c r="BK165"/>
  <c r="J163"/>
  <c r="BK161"/>
  <c r="BK159"/>
  <c r="BK155"/>
  <c r="J153"/>
  <c r="BK150"/>
  <c r="BK147"/>
  <c r="J144"/>
  <c r="J141"/>
  <c r="J138"/>
  <c r="J135"/>
  <c r="BK130"/>
  <c r="J125"/>
  <c i="2" r="J176"/>
  <c r="J168"/>
  <c r="J164"/>
  <c r="BK153"/>
  <c r="BK149"/>
  <c r="J145"/>
  <c r="BK142"/>
  <c r="J139"/>
  <c r="BK136"/>
  <c r="J132"/>
  <c r="J127"/>
  <c l="1" r="P131"/>
  <c r="P130"/>
  <c r="P124"/>
  <c i="1" r="AU95"/>
  <c i="2" r="T131"/>
  <c r="T130"/>
  <c r="T124"/>
  <c i="3" r="R124"/>
  <c i="2" r="BK131"/>
  <c r="J131"/>
  <c r="J100"/>
  <c r="R131"/>
  <c r="R130"/>
  <c r="R124"/>
  <c r="J152"/>
  <c r="J101"/>
  <c i="3" r="BK124"/>
  <c r="J124"/>
  <c r="J98"/>
  <c r="P124"/>
  <c r="T124"/>
  <c r="BK181"/>
  <c r="J181"/>
  <c r="J99"/>
  <c r="P181"/>
  <c r="R181"/>
  <c r="T181"/>
  <c r="BK237"/>
  <c r="J237"/>
  <c r="J100"/>
  <c r="P237"/>
  <c r="R237"/>
  <c r="T237"/>
  <c r="BK268"/>
  <c r="J268"/>
  <c r="J101"/>
  <c r="P268"/>
  <c r="R268"/>
  <c r="T268"/>
  <c i="2" r="J92"/>
  <c r="J118"/>
  <c r="F121"/>
  <c r="BE132"/>
  <c r="BE139"/>
  <c r="BE142"/>
  <c r="BE149"/>
  <c r="BE153"/>
  <c r="BE164"/>
  <c r="BE168"/>
  <c r="BE176"/>
  <c r="BK126"/>
  <c r="J126"/>
  <c r="J98"/>
  <c i="3" r="E85"/>
  <c r="F92"/>
  <c r="J92"/>
  <c r="J116"/>
  <c r="BE125"/>
  <c r="BE138"/>
  <c r="BE144"/>
  <c r="BE147"/>
  <c r="BE153"/>
  <c r="BE155"/>
  <c r="BE161"/>
  <c r="BE163"/>
  <c r="BE167"/>
  <c r="BE174"/>
  <c r="BE175"/>
  <c r="BE177"/>
  <c r="BE178"/>
  <c r="BE182"/>
  <c r="BE190"/>
  <c r="BE193"/>
  <c r="BE196"/>
  <c r="BE199"/>
  <c r="BE202"/>
  <c r="BE205"/>
  <c r="BE208"/>
  <c r="BE218"/>
  <c r="BE220"/>
  <c r="BE230"/>
  <c r="BE235"/>
  <c r="BE241"/>
  <c r="BE247"/>
  <c r="BE253"/>
  <c r="BE256"/>
  <c r="BE265"/>
  <c r="BE274"/>
  <c r="BE281"/>
  <c r="BE288"/>
  <c i="2" r="E85"/>
  <c r="BE127"/>
  <c r="BE136"/>
  <c r="BE145"/>
  <c r="BK163"/>
  <c r="J163"/>
  <c r="J102"/>
  <c r="BK167"/>
  <c r="J167"/>
  <c r="J103"/>
  <c r="BK175"/>
  <c r="J175"/>
  <c r="J104"/>
  <c i="3" r="BE130"/>
  <c r="BE135"/>
  <c r="BE141"/>
  <c r="BE150"/>
  <c r="BE159"/>
  <c r="BE165"/>
  <c r="BE171"/>
  <c r="BE187"/>
  <c r="BE213"/>
  <c r="BE225"/>
  <c r="BE238"/>
  <c r="BE244"/>
  <c r="BE250"/>
  <c r="BE259"/>
  <c r="BE262"/>
  <c r="BE269"/>
  <c r="BE283"/>
  <c r="BE285"/>
  <c r="BK287"/>
  <c r="J287"/>
  <c r="J102"/>
  <c i="2" r="F34"/>
  <c i="1" r="BA95"/>
  <c i="2" r="F35"/>
  <c i="1" r="BB95"/>
  <c i="2" r="F36"/>
  <c i="1" r="BC95"/>
  <c i="3" r="J34"/>
  <c i="1" r="AW96"/>
  <c i="3" r="F36"/>
  <c i="1" r="BC96"/>
  <c i="2" r="J34"/>
  <c i="1" r="AW95"/>
  <c i="2" r="F37"/>
  <c i="1" r="BD95"/>
  <c i="3" r="F34"/>
  <c i="1" r="BA96"/>
  <c i="3" r="F35"/>
  <c i="1" r="BB96"/>
  <c i="3" r="F37"/>
  <c i="1" r="BD96"/>
  <c i="3" l="1" r="T123"/>
  <c r="T122"/>
  <c r="P123"/>
  <c r="P122"/>
  <c i="1" r="AU96"/>
  <c i="3" r="R123"/>
  <c r="R122"/>
  <c i="2" r="BK125"/>
  <c r="J125"/>
  <c r="J97"/>
  <c r="BK130"/>
  <c r="J130"/>
  <c r="J99"/>
  <c i="3" r="BK123"/>
  <c r="J123"/>
  <c r="J97"/>
  <c i="1" r="AU94"/>
  <c r="BB94"/>
  <c r="AX94"/>
  <c r="BD94"/>
  <c r="W33"/>
  <c i="2" r="F33"/>
  <c i="1" r="AZ95"/>
  <c i="3" r="J33"/>
  <c i="1" r="AV96"/>
  <c r="AT96"/>
  <c r="BA94"/>
  <c r="AW94"/>
  <c r="AK30"/>
  <c r="BC94"/>
  <c r="W32"/>
  <c i="2" r="J33"/>
  <c i="1" r="AV95"/>
  <c r="AT95"/>
  <c i="3" r="F33"/>
  <c i="1" r="AZ96"/>
  <c i="2" l="1" r="BK124"/>
  <c r="J124"/>
  <c i="3" r="BK122"/>
  <c r="J122"/>
  <c r="J96"/>
  <c i="1" r="AZ94"/>
  <c r="W29"/>
  <c r="W30"/>
  <c r="W31"/>
  <c i="2" r="J30"/>
  <c i="1" r="AG95"/>
  <c r="AN95"/>
  <c r="AY94"/>
  <c i="2" l="1" r="J39"/>
  <c r="J96"/>
  <c i="1" r="AV94"/>
  <c r="AK29"/>
  <c i="3" r="J30"/>
  <c i="1" r="AG96"/>
  <c r="AN96"/>
  <c i="3" l="1" r="J39"/>
  <c i="1" r="AG94"/>
  <c r="AK26"/>
  <c r="AK35"/>
  <c r="AT94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<sst xmlns="http://schemas.openxmlformats.org/spreadsheetml/2006/main">
  <si>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</si>
  <si>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</si>
  <si>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</si>
  <si>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</si>
  <si>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</si>
  <si>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{cf0e3ac7-31ad-4530-84d2-7eafc8f2744f}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</si>
  <si>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</si>
  <si>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</si>
  <si>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</si>
  <si>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</si>
  <si>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</si>
  <si>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</si>
  <si>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</si>
  <si>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</si>
  <si>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L21/01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</si>
  <si>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</si>
  <si>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</si>
  <si>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Výstavba chodníku k MŠ Újezd u Brna</t>
  </si>
  <si>
    <t>KSO:</t>
  </si>
  <si>
    <t>CC-CZ:</t>
  </si>
  <si>
    <t>Místo:</t>
  </si>
  <si>
    <t xml:space="preserve"> </t>
  </si>
  <si>
    <t>Datum:</t>
  </si>
  <si>
    <t>8. 1. 2021</t>
  </si>
  <si>
    <t>Zadavatel:</t>
  </si>
  <si>
    <t>IČ:</t>
  </si>
  <si>
    <t>Město Újezd u Brna</t>
  </si>
  <si>
    <t>DIČ:</t>
  </si>
  <si>
    <t>Uchazeč:</t>
  </si>
  <si>
    <t>Vyplň údaj</t>
  </si>
  <si>
    <t>Projektant:</t>
  </si>
  <si>
    <t>Ing. Lukáš Barteček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</si>
  <si>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</si>
  <si>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</si>
  <si>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</si>
  <si>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</si>
  <si>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</si>
  <si>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</si>
  <si>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</si>
  <si>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</si>
  <si>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</si>
  <si>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</si>
  <si>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</si>
  <si>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</si>
  <si>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</si>
  <si>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</si>
  <si>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</si>
  <si>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</si>
  <si>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</si>
  <si>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</si>
  <si>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</si>
  <si>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</si>
  <si>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</si>
  <si>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</si>
  <si>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</si>
  <si>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</si>
  <si>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</si>
  <si>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</si>
  <si>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</si>
  <si>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</si>
  <si>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</si>
  <si>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</si>
  <si>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</si>
  <si>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</si>
  <si>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</si>
  <si>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</si>
  <si>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</si>
  <si>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</si>
  <si>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</si>
  <si>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</si>
  <si>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</si>
  <si>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</si>
  <si>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</si>
  <si>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</si>
  <si>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</si>
  <si>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</si>
  <si>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</si>
  <si>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</si>
  <si>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</si>
  <si>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</si>
  <si>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SO-00</t>
  </si>
  <si>
    <t>Vedlejší rozpočtové náklady</t>
  </si>
  <si>
    <t>STA</t>
  </si>
  <si>
    <t>1</t>
  </si>
  <si>
    <t>{5e238cb6-5366-4e06-8f18-c75acd922f04}</t>
  </si>
  <si>
    <t>2</t>
  </si>
  <si>
    <t>SO-01</t>
  </si>
  <si>
    <t>Výstavba chodníku</t>
  </si>
  <si>
    <t>{bbd52c16-0a83-4db9-b502-c3171cbf6771}</t>
  </si>
  <si>
    <t>KRYCÍ LIST SOUPISU PRACÍ</t>
  </si>
  <si>
    <t>Objekt:</t>
  </si>
  <si>
    <t>SO-00 - Vedlejší rozpočtové náklady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</si>
  <si>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</si>
  <si>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</si>
  <si>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</si>
  <si>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</si>
  <si>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</si>
  <si>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</si>
  <si>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9 - Ostatní konstrukce a práce, bourání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</si>
  <si>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</si>
  <si>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</si>
  <si>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</si>
  <si>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</si>
  <si>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VRN7 - Provozní vlivy</t>
  </si>
  <si>
    <t xml:space="preserve">    VRN9 -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</si>
  <si>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</si>
  <si>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</si>
  <si>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</si>
  <si>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</si>
  <si>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</si>
  <si>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</si>
  <si>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</si>
  <si>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</si>
  <si>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</si>
  <si>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</si>
  <si>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</si>
  <si>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</si>
  <si>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</si>
  <si>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</si>
  <si>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</si>
  <si>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</si>
  <si>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9</t>
  </si>
  <si>
    <t>Ostatní konstrukce a práce, bourání</t>
  </si>
  <si>
    <t>K</t>
  </si>
  <si>
    <t>938908411</t>
  </si>
  <si>
    <t>Čištění vozovek splachováním vodou povrchu podkladu nebo krytu živičného, betonového nebo dlážděného</t>
  </si>
  <si>
    <t>m2</t>
  </si>
  <si>
    <t>CS ÚRS 2020 02</t>
  </si>
  <si>
    <t>4</t>
  </si>
  <si>
    <t>840725909</t>
  </si>
  <si>
    <t>VV</t>
  </si>
  <si>
    <t>očištění stávajících komunikací od nečistot v průběhu stavby a po dokončení stavby - celkem 3x plocha stávající komunikace v délce 250 m</t>
  </si>
  <si>
    <t>3*(130*3,5)</t>
  </si>
  <si>
    <t>VRN</t>
  </si>
  <si>
    <t>5</t>
  </si>
  <si>
    <t>VRN1</t>
  </si>
  <si>
    <t>Průzkumné, geodetické a projektové práce</t>
  </si>
  <si>
    <t>011002000</t>
  </si>
  <si>
    <t>Průzkumné práce - provedení pasportizace stávajících objektů</t>
  </si>
  <si>
    <t>kpl</t>
  </si>
  <si>
    <t>1024</t>
  </si>
  <si>
    <t>-509779623</t>
  </si>
  <si>
    <t>Provedení pasportizace stavu dotčených komunikací, objektů a nemovitostí sousedících bezprostředně se stavbou, včetně fotodokumentace,</t>
  </si>
  <si>
    <t>včetně předání pasportizace komunikace jejímu vlastníkovi (správci)</t>
  </si>
  <si>
    <t>3</t>
  </si>
  <si>
    <t>011303000</t>
  </si>
  <si>
    <t>Archeologická činnost bez rozlišení</t>
  </si>
  <si>
    <t>-657288999</t>
  </si>
  <si>
    <t>archeologický průzkum</t>
  </si>
  <si>
    <t>012103000</t>
  </si>
  <si>
    <t>Geodetické práce před výstavbou</t>
  </si>
  <si>
    <t>1875596433</t>
  </si>
  <si>
    <t>vytýčení inženýrských sítí</t>
  </si>
  <si>
    <t>012203000</t>
  </si>
  <si>
    <t>Geodetické práce při provádění stavby</t>
  </si>
  <si>
    <t>291058561</t>
  </si>
  <si>
    <t>položka je určená pro vytýčení stavby (případně pozemků nebo provedení jiných geodetických prací)</t>
  </si>
  <si>
    <t>6</t>
  </si>
  <si>
    <t>012303000</t>
  </si>
  <si>
    <t>Geodetické práce po výstavbě</t>
  </si>
  <si>
    <t>soubor</t>
  </si>
  <si>
    <t>-690746727</t>
  </si>
  <si>
    <t>Zpracování geodetického zaměření provedené stavby odborně způsobilou osobou v oboru zeměměřičství</t>
  </si>
  <si>
    <t xml:space="preserve"> v počtu 3 paré a na datovém nosiči CD</t>
  </si>
  <si>
    <t>7</t>
  </si>
  <si>
    <t>013254000</t>
  </si>
  <si>
    <t>Dokumentace skutečného provedení stavby</t>
  </si>
  <si>
    <t>234248326</t>
  </si>
  <si>
    <t>Zpracování dokumentace skutečného provedení stavby v počtu 3 paré včetně fotodokumentace stavby na datovém nosiči CD</t>
  </si>
  <si>
    <t>VRN3</t>
  </si>
  <si>
    <t>Zařízení staveniště</t>
  </si>
  <si>
    <t>8</t>
  </si>
  <si>
    <t>030001000</t>
  </si>
  <si>
    <t>-2057696511</t>
  </si>
  <si>
    <t>v položce jsou zahrnuty veškeré práce spojené se zařízením staveniště:</t>
  </si>
  <si>
    <t>- dovoz všech unimobuněk a sociálních zařízení</t>
  </si>
  <si>
    <t>- sestavení a osazení zázemí zařízení staveniště</t>
  </si>
  <si>
    <t>- dovoz a montáž oplocení zařízení staveniště</t>
  </si>
  <si>
    <t>- dovoz a montáž veškerého nářadí a mechanizace</t>
  </si>
  <si>
    <t>- případné zpevnění ploch pro zařízení staveniště</t>
  </si>
  <si>
    <t>- zpětná likvidace (demontáž a odvoz) všech zařízení staveniště včetně oplocení</t>
  </si>
  <si>
    <t>- úprava ploch do původního stavu po odstranění zařízení staveniště</t>
  </si>
  <si>
    <t>VRN4</t>
  </si>
  <si>
    <t>Inženýrská činnost</t>
  </si>
  <si>
    <t>043002000</t>
  </si>
  <si>
    <t>Zkoušky a ostatní měření</t>
  </si>
  <si>
    <t>1267443433</t>
  </si>
  <si>
    <t>provedení statické zatěžovací zkoušky na zhutněné pláni a konstrukční vrstvě štěrkodrtě s vypracováním a předáním protokolu investorovi stavby</t>
  </si>
  <si>
    <t>(1+2)*2</t>
  </si>
  <si>
    <t>VRN7</t>
  </si>
  <si>
    <t>Provozní vlivy</t>
  </si>
  <si>
    <t>10</t>
  </si>
  <si>
    <t>070001000</t>
  </si>
  <si>
    <t xml:space="preserve">Provozní vlivy - zajištění dočasného dopravního značení_x000d_
</t>
  </si>
  <si>
    <t>…</t>
  </si>
  <si>
    <t>1481502389</t>
  </si>
  <si>
    <t>položka je určená pro zajištění dočasného dopravního značení potřebného pro výstavbu včetně zajištění veškerých povolení souvisejících s výstavbou,</t>
  </si>
  <si>
    <t>včetně aktualizace návrhu přechodného dopravního značení, v položce je zahrnuta i likvidace, odvoz a demontáž dočasného dopravního značení</t>
  </si>
  <si>
    <t>položka zahrnuje i případný pronájem dočasného dopravního značení po celou dobu stavby</t>
  </si>
  <si>
    <t>součástí položky je pronájem, osazení a odstranění lávek se zábradlím pro pěší, ocelových plechů pro přejezd stavebništních vozidel a vozidel IZS,</t>
  </si>
  <si>
    <t xml:space="preserve">oplocení staveniště </t>
  </si>
  <si>
    <t>VRN9</t>
  </si>
  <si>
    <t>Ostatní náklady</t>
  </si>
  <si>
    <t>11</t>
  </si>
  <si>
    <t>091003000</t>
  </si>
  <si>
    <t>Ostatní náklady bez rozlišení</t>
  </si>
  <si>
    <t>-1444093397</t>
  </si>
  <si>
    <t>položka zahrnuje poplatek za pronájem veřejného prostranství po celou dobu stavby</t>
  </si>
  <si>
    <t>bourání_dlažba</t>
  </si>
  <si>
    <t>46,8</t>
  </si>
  <si>
    <t>dlažba_přeskládání</t>
  </si>
  <si>
    <t>11,6</t>
  </si>
  <si>
    <t>bourání_ŠD300</t>
  </si>
  <si>
    <t>58,4</t>
  </si>
  <si>
    <t>bourání_asfalt</t>
  </si>
  <si>
    <t>94,4</t>
  </si>
  <si>
    <t>bourání_obrubníky</t>
  </si>
  <si>
    <t>m</t>
  </si>
  <si>
    <t>117</t>
  </si>
  <si>
    <t>výkop</t>
  </si>
  <si>
    <t>m3</t>
  </si>
  <si>
    <t>42,9</t>
  </si>
  <si>
    <t>SO-01 - Výstavba chodníku</t>
  </si>
  <si>
    <t xml:space="preserve">    1 - Zemní práce</t>
  </si>
  <si>
    <t xml:space="preserve">    5 - Komunikace pozemní</t>
  </si>
  <si>
    <t xml:space="preserve">    997 - Přesun sutě</t>
  </si>
  <si>
    <t xml:space="preserve">    998 - Přesun hmot</t>
  </si>
  <si>
    <t>Zemní práce</t>
  </si>
  <si>
    <t>113106171</t>
  </si>
  <si>
    <t>Rozebrání dlažeb a dílců vozovek a ploch s přemístěním hmot na skládku na vzdálenost do 3 m nebo s naložením na dopravní prostředek, s jakoukoliv výplní spár ručně ze zámkové dlažby s ložem z kameniva</t>
  </si>
  <si>
    <t>-1314635079</t>
  </si>
  <si>
    <t>viz příloha G.2</t>
  </si>
  <si>
    <t>46,8 "vjezdy v ploše nového chodníku</t>
  </si>
  <si>
    <t>11,6 "přeskládání dlažby pro vyrovnání vjezdů za chodníkem</t>
  </si>
  <si>
    <t>Součet</t>
  </si>
  <si>
    <t>113107341</t>
  </si>
  <si>
    <t>Odstranění podkladů nebo krytů strojně plochy jednotlivě do 50 m2 s přemístěním hmot na skládku na vzdálenost do 3 m nebo s naložením na dopravní prostředek živičných, o tl. vrstvy do 50 mm</t>
  </si>
  <si>
    <t>384841813</t>
  </si>
  <si>
    <t>47,2 "odstranění asfaltové vrstvy ACO</t>
  </si>
  <si>
    <t>47,2 "odstranění asfaltové vrstvy ACP</t>
  </si>
  <si>
    <t>113107323</t>
  </si>
  <si>
    <t>Odstranění podkladů nebo krytů strojně plochy jednotlivě do 50 m2 s přemístěním hmot na skládku na vzdálenost do 3 m nebo s naložením na dopravní prostředek z kameniva hrubého drceného, o tl. vrstvy přes 200 do 300 mm</t>
  </si>
  <si>
    <t>1126275174</t>
  </si>
  <si>
    <t>46,8+dlažba_přeskládání "vjezdy v ploše nového chodníku a ploše přerovnání dlažby</t>
  </si>
  <si>
    <t>113202111</t>
  </si>
  <si>
    <t xml:space="preserve">Vytrhání obrub  s vybouráním lože, s přemístěním hmot na skládku na vzdálenost do 3 m nebo s naložením na dopravní prostředek z krajníků nebo obrubníků stojatých</t>
  </si>
  <si>
    <t>-1046520668</t>
  </si>
  <si>
    <t>119001421</t>
  </si>
  <si>
    <t>Dočasné zajištění podzemního potrubí nebo vedení ve výkopišti ve stavu i poloze, ve kterých byla na začátku zemních prací a to s podepřením, vzepřením nebo vyvěšením, příp. s ochranným bedněním, se zřízením a odstraněním zajišťovací konstrukce, s opotřebením hmot kabelů a kabelových tratí z volně ložených kabelů a to do 3 kabelů</t>
  </si>
  <si>
    <t>364738501</t>
  </si>
  <si>
    <t>viz příloha G.2 - uložení kabelů CETIN do chráničky</t>
  </si>
  <si>
    <t>29</t>
  </si>
  <si>
    <t>M</t>
  </si>
  <si>
    <t>34571098</t>
  </si>
  <si>
    <t>trubka elektroinstalační dělená (chránička) D 100/110mm, HDPE</t>
  </si>
  <si>
    <t>1656202896</t>
  </si>
  <si>
    <t>121151103</t>
  </si>
  <si>
    <t>Sejmutí ornice strojně při souvislé ploše do 100 m2, tl. vrstvy do 200 mm</t>
  </si>
  <si>
    <t>1013402430</t>
  </si>
  <si>
    <t>257,1</t>
  </si>
  <si>
    <t>122251102</t>
  </si>
  <si>
    <t>Odkopávky a prokopávky nezapažené strojně v hornině třídy těžitelnosti I skupiny 3 přes 20 do 50 m3</t>
  </si>
  <si>
    <t>901628389</t>
  </si>
  <si>
    <t>139001101</t>
  </si>
  <si>
    <t>Příplatek k cenám hloubených vykopávek za ztížení vykopávky v blízkosti podzemního vedení nebo výbušnin pro jakoukoliv třídu horniny</t>
  </si>
  <si>
    <t>1208341315</t>
  </si>
  <si>
    <t>0,5*výkop "uvažováno 50% z výkopu</t>
  </si>
  <si>
    <t>162451106</t>
  </si>
  <si>
    <t>Vodorovné přemístění výkopku nebo sypaniny po suchu na obvyklém dopravním prostředku, bez naložení výkopku, avšak se složením bez rozhrnutí z horniny třídy těžitelnosti I skupiny 1 až 3 na vzdálenost přes 1 500 do 2 000 m</t>
  </si>
  <si>
    <t>-369059082</t>
  </si>
  <si>
    <t>257,1*0,2 "odvoz ornice na deponii</t>
  </si>
  <si>
    <t>52,0*0,2 "dovoz ornice pro ohumusování z deponie</t>
  </si>
  <si>
    <t>162751117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</si>
  <si>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</si>
  <si>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-707583866</t>
  </si>
  <si>
    <t>výkop+0,3*bourání_ŠD300 "odvoz na skládku</t>
  </si>
  <si>
    <t>12</t>
  </si>
  <si>
    <t>162751119</t>
  </si>
  <si>
    <t>Vodorovné přemístění výkopku nebo sypaniny po suchu na obvyklém dopravním prostředku, bez naložení výkopku, avšak se složením bez rozhrnutí z horniny třídy těžitelnosti I skupiny 1 až 3 na vzdálenost Příplatek k ceně za každých dalších i započatých 1 000 m</t>
  </si>
  <si>
    <t>2069828918</t>
  </si>
  <si>
    <t>(výkop+0,3*bourání_ŠD300)*3 "odvoz na skládku, za další 3 km</t>
  </si>
  <si>
    <t>13</t>
  </si>
  <si>
    <t>167151101</t>
  </si>
  <si>
    <t>Nakládání, skládání a překládání neulehlého výkopku nebo sypaniny strojně nakládání, množství do 100 m3, z horniny třídy těžitelnosti I, skupiny 1 až 3</t>
  </si>
  <si>
    <t>-1951763816</t>
  </si>
  <si>
    <t>52*0,2 "naložení ornice z deponie</t>
  </si>
  <si>
    <t>14</t>
  </si>
  <si>
    <t>171201221</t>
  </si>
  <si>
    <t>Poplatek za uložení stavebního odpadu na skládce (skládkovné) zeminy a kamení zatříděného do Katalogu odpadů pod kódem 17 05 04</t>
  </si>
  <si>
    <t>t</t>
  </si>
  <si>
    <t>1703291096</t>
  </si>
  <si>
    <t>(výkop+0,3*bourání_ŠD300)*1,7</t>
  </si>
  <si>
    <t>171251201</t>
  </si>
  <si>
    <t>Uložení sypaniny na skládky nebo meziskládky bez hutnění s upravením uložené sypaniny do předepsaného tvaru</t>
  </si>
  <si>
    <t>-1427320222</t>
  </si>
  <si>
    <t>výkop+0,3*bourání_ŠD300 "uložení výkopku na skládku</t>
  </si>
  <si>
    <t>257,1*0,2 "uložení ornice na deponii</t>
  </si>
  <si>
    <t>16</t>
  </si>
  <si>
    <t>181351003</t>
  </si>
  <si>
    <t>Rozprostření a urovnání ornice v rovině nebo ve svahu sklonu do 1:5 strojně při souvislé ploše do 100 m2, tl. vrstvy do 200 mm</t>
  </si>
  <si>
    <t>-907775849</t>
  </si>
  <si>
    <t>52</t>
  </si>
  <si>
    <t>17</t>
  </si>
  <si>
    <t>181411131</t>
  </si>
  <si>
    <t>Založení trávníku na půdě předem připravené plochy do 1000 m2 výsevem včetně utažení parkového v rovině nebo na svahu do 1:5</t>
  </si>
  <si>
    <t>864122471</t>
  </si>
  <si>
    <t>18</t>
  </si>
  <si>
    <t>00572410</t>
  </si>
  <si>
    <t>osivo směs travní parková</t>
  </si>
  <si>
    <t>kg</t>
  </si>
  <si>
    <t>1390389905</t>
  </si>
  <si>
    <t>52*0,025 'Přepočtené koeficientem množství</t>
  </si>
  <si>
    <t>19</t>
  </si>
  <si>
    <t>181951111</t>
  </si>
  <si>
    <t>Úprava pláně vyrovnáním výškových rozdílů strojně v hornině třídy těžitelnosti I, skupiny 1 až 3 bez zhutnění</t>
  </si>
  <si>
    <t>1953367062</t>
  </si>
  <si>
    <t>20</t>
  </si>
  <si>
    <t>181951112</t>
  </si>
  <si>
    <t>Úprava pláně vyrovnáním výškových rozdílů strojně v hornině třídy těžitelnosti I, skupiny 1 až 3 se zhutněním</t>
  </si>
  <si>
    <t>430951253</t>
  </si>
  <si>
    <t>327,8</t>
  </si>
  <si>
    <t>Komunikace pozemní</t>
  </si>
  <si>
    <t>564861111</t>
  </si>
  <si>
    <t xml:space="preserve">Podklad ze štěrkodrti ŠD  s rozprostřením a zhutněním, po zhutnění tl. 200 mm</t>
  </si>
  <si>
    <t>-711783830</t>
  </si>
  <si>
    <t>30,6</t>
  </si>
  <si>
    <t>22</t>
  </si>
  <si>
    <t>564871111</t>
  </si>
  <si>
    <t xml:space="preserve">Podklad ze štěrkodrti ŠD  s rozprostřením a zhutněním, po zhutnění tl. 250 mm</t>
  </si>
  <si>
    <t>2010477800</t>
  </si>
  <si>
    <t>215,7</t>
  </si>
  <si>
    <t>23</t>
  </si>
  <si>
    <t>565145101</t>
  </si>
  <si>
    <t xml:space="preserve">Asfaltový beton vrstva podkladní ACP 16 (obalované kamenivo střednězrnné - OKS)  s rozprostřením a zhutněním v pruhu šířky do 1,5 m, po zhutnění tl. 60 mm</t>
  </si>
  <si>
    <t>-792327990</t>
  </si>
  <si>
    <t>23,6</t>
  </si>
  <si>
    <t>24</t>
  </si>
  <si>
    <t>567132111</t>
  </si>
  <si>
    <t>Podklad ze směsi stmelené cementem SC bez dilatačních spár, s rozprostřením a zhutněním SC C 8/10 (KSC I), po zhutnění tl. 160 mm</t>
  </si>
  <si>
    <t>1824915932</t>
  </si>
  <si>
    <t>25</t>
  </si>
  <si>
    <t>573111111</t>
  </si>
  <si>
    <t>Postřik infiltrační PI z asfaltu silničního s posypem kamenivem, v množství 0,60 kg/m2</t>
  </si>
  <si>
    <t>442049396</t>
  </si>
  <si>
    <t>26</t>
  </si>
  <si>
    <t>573231106</t>
  </si>
  <si>
    <t>Postřik spojovací PS bez posypu kamenivem ze silniční emulze, v množství 0,30 kg/m2</t>
  </si>
  <si>
    <t>468163057</t>
  </si>
  <si>
    <t>27</t>
  </si>
  <si>
    <t>577134111</t>
  </si>
  <si>
    <t xml:space="preserve">Asfaltový beton vrstva obrusná ACO 11 (ABS)  s rozprostřením a se zhutněním z nemodifikovaného asfaltu v pruhu šířky do 3 m tř. I, po zhutnění tl. 40 mm</t>
  </si>
  <si>
    <t>-993457770</t>
  </si>
  <si>
    <t>28</t>
  </si>
  <si>
    <t>596211112</t>
  </si>
  <si>
    <t>Kladení dlažby z betonových zámkových dlaždic komunikací pro pěší s ložem z kameniva těženého nebo drceného tl. do 40 mm, s vyplněním spár s dvojitým hutněním, vibrováním a se smetením přebytečného materiálu na krajnici tl. 60 mm skupiny A, pro plochy přes 100 do 300 m2</t>
  </si>
  <si>
    <t>116916473</t>
  </si>
  <si>
    <t>214,2+2,7</t>
  </si>
  <si>
    <t>59245018</t>
  </si>
  <si>
    <t>dlažba tvar obdélník betonová 200x100x60mm přírodní</t>
  </si>
  <si>
    <t>-2074070076</t>
  </si>
  <si>
    <t>214,2</t>
  </si>
  <si>
    <t>214,2*0,05 "ztratné</t>
  </si>
  <si>
    <t>30</t>
  </si>
  <si>
    <t>59245006</t>
  </si>
  <si>
    <t>dlažba tvar obdélník betonová pro nevidomé 200x100x60mm barevná</t>
  </si>
  <si>
    <t>-1389064263</t>
  </si>
  <si>
    <t>2,7</t>
  </si>
  <si>
    <t>2,7*0,05 "ztratné</t>
  </si>
  <si>
    <t>31</t>
  </si>
  <si>
    <t>596211114</t>
  </si>
  <si>
    <t>Kladení dlažby z betonových zámkových dlaždic komunikací pro pěší s ložem z kameniva těženého nebo drceného tl. do 40 mm, s vyplněním spár s dvojitým hutněním, vibrováním a se smetením přebytečného materiálu na krajnici tl. 60 mm skupiny A, pro plochy Příplatek k cenám za dlažbu z prvků dvou barev</t>
  </si>
  <si>
    <t>1195234546</t>
  </si>
  <si>
    <t>32</t>
  </si>
  <si>
    <t>596212210</t>
  </si>
  <si>
    <t>Kladení dlažby z betonových zámkových dlaždic pozemních komunikací s ložem z kameniva těženého nebo drceného tl. do 50 mm, s vyplněním spár, s dvojitým hutněním vibrováním a se smetením přebytečného materiálu na krajnici tl. 80 mm skupiny A, pro plochy do 50 m2</t>
  </si>
  <si>
    <t>236087051</t>
  </si>
  <si>
    <t>24,3+6,3</t>
  </si>
  <si>
    <t>dlažba_přeskládání "budou použity původní rozebrané dlaždice</t>
  </si>
  <si>
    <t>33</t>
  </si>
  <si>
    <t>59245020</t>
  </si>
  <si>
    <t>dlažba tvar obdélník betonová 200x100x80mm přírodní</t>
  </si>
  <si>
    <t>-467687295</t>
  </si>
  <si>
    <t>24,3</t>
  </si>
  <si>
    <t>24,3*0,05 "ztratné</t>
  </si>
  <si>
    <t>34</t>
  </si>
  <si>
    <t>59245226</t>
  </si>
  <si>
    <t>dlažba tvar obdélník betonová pro nevidomé 200x100x80mm barevná</t>
  </si>
  <si>
    <t>1849481235</t>
  </si>
  <si>
    <t>6,3</t>
  </si>
  <si>
    <t>6,3*0,05 "ztratné</t>
  </si>
  <si>
    <t>35</t>
  </si>
  <si>
    <t>596212224</t>
  </si>
  <si>
    <t>Kladení dlažby z betonových zámkových dlaždic pozemních komunikací s ložem z kameniva těženého nebo drceného tl. do 50 mm, s vyplněním spár, s dvojitým hutněním vibrováním a se smetením přebytečného materiálu na krajnici tl. 80 mm skupiny B, pro plochy Příplatek k cenám za dlažbu z prvků dvou barev</t>
  </si>
  <si>
    <t>454895501</t>
  </si>
  <si>
    <t>36</t>
  </si>
  <si>
    <t>916131112</t>
  </si>
  <si>
    <t>Osazení silničního obrubníku betonového se zřízením lože, s vyplněním a zatřením spár cementovou maltou ležatého bez boční opěry, do lože z betonu prostého</t>
  </si>
  <si>
    <t>-782816613</t>
  </si>
  <si>
    <t>37</t>
  </si>
  <si>
    <t>59218002</t>
  </si>
  <si>
    <t>krajník betonový silniční 500x250x100mm</t>
  </si>
  <si>
    <t>186361659</t>
  </si>
  <si>
    <t>38</t>
  </si>
  <si>
    <t>916131213</t>
  </si>
  <si>
    <t>Osazení silničního obrubníku betonového se zřízením lože, s vyplněním a zatřením spár cementovou maltou stojatého s boční opěrou z betonu prostého, do lože z betonu prostého</t>
  </si>
  <si>
    <t>-679841042</t>
  </si>
  <si>
    <t>95,6+14,4+3,0+4,0</t>
  </si>
  <si>
    <t>39</t>
  </si>
  <si>
    <t>59217031</t>
  </si>
  <si>
    <t>obrubník betonový silniční 1000x150x250mm</t>
  </si>
  <si>
    <t>814382407</t>
  </si>
  <si>
    <t>95,6</t>
  </si>
  <si>
    <t>40</t>
  </si>
  <si>
    <t>59217029</t>
  </si>
  <si>
    <t>obrubník betonový silniční nájezdový 1000x150x150mm</t>
  </si>
  <si>
    <t>-969424080</t>
  </si>
  <si>
    <t>14,4</t>
  </si>
  <si>
    <t>41</t>
  </si>
  <si>
    <t>59217030</t>
  </si>
  <si>
    <t>obrubník betonový silniční přechodový 1000x150x150-250mm</t>
  </si>
  <si>
    <t>-329375697</t>
  </si>
  <si>
    <t>3+4</t>
  </si>
  <si>
    <t>42</t>
  </si>
  <si>
    <t>916231213</t>
  </si>
  <si>
    <t>Osazení chodníkového obrubníku betonového se zřízením lože, s vyplněním a zatřením spár cementovou maltou stojatého s boční opěrou z betonu prostého, do lože z betonu prostého</t>
  </si>
  <si>
    <t>-2006356947</t>
  </si>
  <si>
    <t>105</t>
  </si>
  <si>
    <t>43</t>
  </si>
  <si>
    <t>59217016</t>
  </si>
  <si>
    <t>obrubník betonový chodníkový 1000x80x250mm</t>
  </si>
  <si>
    <t>-1682108618</t>
  </si>
  <si>
    <t>44</t>
  </si>
  <si>
    <t>919732211</t>
  </si>
  <si>
    <t>Styčná pracovní spára při napojení nového živičného povrchu na stávající se zalitím za tepla modifikovanou asfaltovou hmotou s posypem vápenným hydrátem šířky do 15 mm, hloubky do 25 mm včetně prořezání spáry</t>
  </si>
  <si>
    <t>-1664310777</t>
  </si>
  <si>
    <t>viz příloha C.3</t>
  </si>
  <si>
    <t>0,4+2,2+111,9+4,1+0,7</t>
  </si>
  <si>
    <t>45</t>
  </si>
  <si>
    <t>919735112</t>
  </si>
  <si>
    <t xml:space="preserve">Řezání stávajícího živičného krytu nebo podkladu  hloubky přes 50 do 100 mm</t>
  </si>
  <si>
    <t>-2122639513</t>
  </si>
  <si>
    <t>997</t>
  </si>
  <si>
    <t>Přesun sutě</t>
  </si>
  <si>
    <t>46</t>
  </si>
  <si>
    <t>997221571</t>
  </si>
  <si>
    <t xml:space="preserve">Vodorovná doprava vybouraných hmot  bez naložení, ale se složením a s hrubým urovnáním na vzdálenost do 1 km</t>
  </si>
  <si>
    <t>-1851963317</t>
  </si>
  <si>
    <t>bourání_asfalt*0,05*2,4</t>
  </si>
  <si>
    <t>bourání_dlažba*0,08*2,2</t>
  </si>
  <si>
    <t>bourání_obrubníky*0,1</t>
  </si>
  <si>
    <t>47</t>
  </si>
  <si>
    <t>997221579</t>
  </si>
  <si>
    <t xml:space="preserve">Vodorovná doprava vybouraných hmot  bez naložení, ale se složením a s hrubým urovnáním na vzdálenost Příplatek k ceně za každý další i započatý 1 km přes 1 km</t>
  </si>
  <si>
    <t>503895354</t>
  </si>
  <si>
    <t>za dalších 12 km</t>
  </si>
  <si>
    <t>31,265*12 'Přepočtené koeficientem množství</t>
  </si>
  <si>
    <t>48</t>
  </si>
  <si>
    <t>997221861</t>
  </si>
  <si>
    <t>Poplatek za uložení stavebního odpadu na recyklační skládce (skládkovné) z prostého betonu zatříděného do Katalogu odpadů pod kódem 17 01 01</t>
  </si>
  <si>
    <t>79575129</t>
  </si>
  <si>
    <t>49</t>
  </si>
  <si>
    <t>997221862</t>
  </si>
  <si>
    <t>Poplatek za uložení stavebního odpadu na recyklační skládce (skládkovné) z armovaného betonu zatříděného do Katalogu odpadů pod kódem 17 01 01</t>
  </si>
  <si>
    <t>-150655057</t>
  </si>
  <si>
    <t>50</t>
  </si>
  <si>
    <t>997221875</t>
  </si>
  <si>
    <t>Poplatek za uložení stavebního odpadu na recyklační skládce (skládkovné) asfaltového bez obsahu dehtu zatříděného do Katalogu odpadů pod kódem 17 03 02</t>
  </si>
  <si>
    <t>-540563694</t>
  </si>
  <si>
    <t>998</t>
  </si>
  <si>
    <t>Přesun hmot</t>
  </si>
  <si>
    <t>51</t>
  </si>
  <si>
    <t>998223011</t>
  </si>
  <si>
    <t xml:space="preserve">Přesun hmot pro pozemní komunikace s krytem dlážděným  dopravní vzdálenost do 200 m jakékoliv délky objektu</t>
  </si>
  <si>
    <t>1094397077</t>
  </si>
  <si>
    <t>SEZNAM FIGUR</t>
  </si>
  <si>
    <t>Výměra</t>
  </si>
  <si>
    <t xml:space="preserve"> SO-01</t>
  </si>
  <si>
    <t>Použití figury:</t>
  </si>
  <si>
    <t>Odstranění podkladu živičného tl 50 mm strojně pl do 50 m2</t>
  </si>
  <si>
    <t>Vodorovná doprava vybouraných hmot do 1 km</t>
  </si>
  <si>
    <t>Příplatek ZKD 1 km u vodorovné dopravy vybouraných hmot</t>
  </si>
  <si>
    <t>Rozebrání dlažeb vozovek ze zámkové dlažby s ložem z kameniva ručně</t>
  </si>
  <si>
    <t>Poplatek za uložení stavebního odpadu na recyklační skládce (skládkovné) z prostého betonu pod kódem 17 01 01</t>
  </si>
  <si>
    <t>Vytrhání obrub krajníků obrubníků stojatých</t>
  </si>
  <si>
    <t>Poplatek za uložení stavebního odpadu na recyklační skládce (skládkovné) z armovaného betonu pod kódem 17 01 01</t>
  </si>
  <si>
    <t>Odstranění podkladu z kameniva drceného tl 300 mm strojně pl do 50 m2</t>
  </si>
  <si>
    <t>Vodorovné přemístění do 10000 m výkopku/sypaniny z horniny třídy těžitelnosti I, skupiny 1 až 3</t>
  </si>
  <si>
    <t>Příplatek k vodorovnému přemístění výkopku/sypaniny z horniny třídy těžitelnosti I, skupiny 1 až 3 ZKD 1000 m přes 10000 m</t>
  </si>
  <si>
    <t>Poplatek za uložení na skládce (skládkovné) zeminy a kamení kód odpadu 17 05 04</t>
  </si>
  <si>
    <t>Uložení sypaniny na skládky nebo meziskládky</t>
  </si>
  <si>
    <t>Podklad ze štěrkodrtě ŠD tl 200 mm</t>
  </si>
  <si>
    <t>Kladení zámkové dlažby pozemních komunikací tl 80 mm skupiny A pl do 50 m2</t>
  </si>
  <si>
    <t>Odkopávky a prokopávky nezapažené v hornině třídy těžitelnosti I, skupiny 3 objem do 50 m3 strojně</t>
  </si>
  <si>
    <t>Příplatek za ztížení vykopávky v blízkosti podzemního vedení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</si>
</sst>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8"/>
      <color rgb="FF000000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29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4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0" fillId="0" borderId="19" xfId="0" applyFont="1" applyBorder="1" applyAlignment="1" applyProtection="1">
      <alignment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35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6" fillId="0" borderId="22" xfId="0" applyFont="1" applyBorder="1" applyAlignment="1" applyProtection="1">
      <alignment horizontal="center" vertical="center"/>
    </xf>
    <xf numFmtId="49" fontId="36" fillId="0" borderId="22" xfId="0" applyNumberFormat="1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center" vertical="center" wrapText="1"/>
    </xf>
    <xf numFmtId="167" fontId="36" fillId="0" borderId="22" xfId="0" applyNumberFormat="1" applyFont="1" applyBorder="1" applyAlignment="1" applyProtection="1">
      <alignment vertical="center"/>
    </xf>
    <xf numFmtId="4" fontId="36" fillId="2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</xf>
    <xf numFmtId="0" fontId="37" fillId="0" borderId="3" xfId="0" applyFont="1" applyBorder="1" applyAlignment="1">
      <alignment vertical="center"/>
    </xf>
    <xf numFmtId="0" fontId="36" fillId="2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 vertical="center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3" fillId="0" borderId="20" xfId="0" applyNumberFormat="1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3" xfId="0" applyFont="1" applyBorder="1" applyAlignment="1">
      <alignment horizontal="center" vertical="center" wrapText="1"/>
    </xf>
    <xf numFmtId="0" fontId="22" fillId="4" borderId="16" xfId="0" applyFont="1" applyFill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8" fillId="0" borderId="16" xfId="0" applyFont="1" applyBorder="1" applyAlignment="1">
      <alignment horizontal="left" vertical="center" wrapText="1"/>
    </xf>
    <xf numFmtId="0" fontId="38" fillId="0" borderId="22" xfId="0" applyFont="1" applyBorder="1" applyAlignment="1">
      <alignment horizontal="left" vertical="center" wrapText="1"/>
    </xf>
    <xf numFmtId="0" fontId="38" fillId="0" borderId="22" xfId="0" applyFont="1" applyBorder="1" applyAlignment="1">
      <alignment horizontal="left" vertical="center"/>
    </xf>
    <xf numFmtId="167" fontId="38" fillId="0" borderId="18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3" fillId="0" borderId="0" xfId="0" applyFont="1" applyAlignment="1">
      <alignment horizontal="left"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19</v>
      </c>
      <c r="AL7" s="22"/>
      <c r="AM7" s="22"/>
      <c r="AN7" s="27" t="s">
        <v>1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20</v>
      </c>
      <c r="E8" s="22"/>
      <c r="F8" s="22"/>
      <c r="G8" s="22"/>
      <c r="H8" s="22"/>
      <c r="I8" s="22"/>
      <c r="J8" s="22"/>
      <c r="K8" s="27" t="s">
        <v>21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22</v>
      </c>
      <c r="AL8" s="22"/>
      <c r="AM8" s="22"/>
      <c r="AN8" s="33" t="s">
        <v>23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25</v>
      </c>
      <c r="AL10" s="22"/>
      <c r="AM10" s="22"/>
      <c r="AN10" s="27" t="s">
        <v>1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26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27</v>
      </c>
      <c r="AL11" s="22"/>
      <c r="AM11" s="22"/>
      <c r="AN11" s="27" t="s">
        <v>1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28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25</v>
      </c>
      <c r="AL13" s="22"/>
      <c r="AM13" s="22"/>
      <c r="AN13" s="34" t="s">
        <v>29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29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27</v>
      </c>
      <c r="AL14" s="22"/>
      <c r="AM14" s="22"/>
      <c r="AN14" s="34" t="s">
        <v>29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30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25</v>
      </c>
      <c r="AL16" s="22"/>
      <c r="AM16" s="22"/>
      <c r="AN16" s="27" t="s">
        <v>1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31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27</v>
      </c>
      <c r="AL17" s="22"/>
      <c r="AM17" s="22"/>
      <c r="AN17" s="27" t="s">
        <v>1</v>
      </c>
      <c r="AO17" s="22"/>
      <c r="AP17" s="22"/>
      <c r="AQ17" s="22"/>
      <c r="AR17" s="20"/>
      <c r="BE17" s="31"/>
      <c r="BS17" s="17" t="s">
        <v>32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33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25</v>
      </c>
      <c r="AL19" s="22"/>
      <c r="AM19" s="22"/>
      <c r="AN19" s="27" t="s">
        <v>1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21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27</v>
      </c>
      <c r="AL20" s="22"/>
      <c r="AM20" s="22"/>
      <c r="AN20" s="27" t="s">
        <v>1</v>
      </c>
      <c r="AO20" s="22"/>
      <c r="AP20" s="22"/>
      <c r="AQ20" s="22"/>
      <c r="AR20" s="20"/>
      <c r="BE20" s="31"/>
      <c r="BS20" s="17" t="s">
        <v>4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34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16.5" customHeight="1">
      <c r="B23" s="21"/>
      <c r="C23" s="22"/>
      <c r="D23" s="22"/>
      <c r="E23" s="36" t="s">
        <v>1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35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ROUND(AG94,2)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36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37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38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39</v>
      </c>
      <c r="E29" s="47"/>
      <c r="F29" s="32" t="s">
        <v>40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ROUND(AV94,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41</v>
      </c>
      <c r="G30" s="47"/>
      <c r="H30" s="47"/>
      <c r="I30" s="47"/>
      <c r="J30" s="47"/>
      <c r="K30" s="47"/>
      <c r="L30" s="48">
        <v>0.14999999999999999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ROUND(AW94,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42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ROUND(BB94,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43</v>
      </c>
      <c r="G32" s="47"/>
      <c r="H32" s="47"/>
      <c r="I32" s="47"/>
      <c r="J32" s="47"/>
      <c r="K32" s="47"/>
      <c r="L32" s="48">
        <v>0.14999999999999999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ROUND(BC94,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44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51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1"/>
    </row>
    <row r="35" s="2" customFormat="1" ht="25.92" customHeight="1">
      <c r="A35" s="38"/>
      <c r="B35" s="39"/>
      <c r="C35" s="52"/>
      <c r="D35" s="53" t="s">
        <v>45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46</v>
      </c>
      <c r="U35" s="54"/>
      <c r="V35" s="54"/>
      <c r="W35" s="54"/>
      <c r="X35" s="56" t="s">
        <v>47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14.4" customHeight="1">
      <c r="A37" s="38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4"/>
      <c r="BE37" s="38"/>
    </row>
    <row r="38" s="1" customFormat="1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="1" customFormat="1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="1" customFormat="1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59"/>
      <c r="C49" s="60"/>
      <c r="D49" s="61" t="s">
        <v>48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1" t="s">
        <v>49</v>
      </c>
      <c r="AI49" s="62"/>
      <c r="AJ49" s="62"/>
      <c r="AK49" s="62"/>
      <c r="AL49" s="62"/>
      <c r="AM49" s="62"/>
      <c r="AN49" s="62"/>
      <c r="AO49" s="62"/>
      <c r="AP49" s="60"/>
      <c r="AQ49" s="60"/>
      <c r="AR49" s="63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38"/>
      <c r="B60" s="39"/>
      <c r="C60" s="40"/>
      <c r="D60" s="64" t="s">
        <v>50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64" t="s">
        <v>51</v>
      </c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64" t="s">
        <v>50</v>
      </c>
      <c r="AI60" s="42"/>
      <c r="AJ60" s="42"/>
      <c r="AK60" s="42"/>
      <c r="AL60" s="42"/>
      <c r="AM60" s="64" t="s">
        <v>51</v>
      </c>
      <c r="AN60" s="42"/>
      <c r="AO60" s="42"/>
      <c r="AP60" s="40"/>
      <c r="AQ60" s="40"/>
      <c r="AR60" s="44"/>
      <c r="BE60" s="38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38"/>
      <c r="B64" s="39"/>
      <c r="C64" s="40"/>
      <c r="D64" s="61" t="s">
        <v>52</v>
      </c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1" t="s">
        <v>53</v>
      </c>
      <c r="AI64" s="65"/>
      <c r="AJ64" s="65"/>
      <c r="AK64" s="65"/>
      <c r="AL64" s="65"/>
      <c r="AM64" s="65"/>
      <c r="AN64" s="65"/>
      <c r="AO64" s="65"/>
      <c r="AP64" s="40"/>
      <c r="AQ64" s="40"/>
      <c r="AR64" s="44"/>
      <c r="BE64" s="38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38"/>
      <c r="B75" s="39"/>
      <c r="C75" s="40"/>
      <c r="D75" s="64" t="s">
        <v>50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64" t="s">
        <v>51</v>
      </c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64" t="s">
        <v>50</v>
      </c>
      <c r="AI75" s="42"/>
      <c r="AJ75" s="42"/>
      <c r="AK75" s="42"/>
      <c r="AL75" s="42"/>
      <c r="AM75" s="64" t="s">
        <v>51</v>
      </c>
      <c r="AN75" s="42"/>
      <c r="AO75" s="42"/>
      <c r="AP75" s="40"/>
      <c r="AQ75" s="40"/>
      <c r="AR75" s="44"/>
      <c r="BE75" s="38"/>
    </row>
    <row r="76" s="2" customForma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4"/>
      <c r="BE76" s="38"/>
    </row>
    <row r="77" s="2" customFormat="1" ht="6.96" customHeight="1">
      <c r="A77" s="38"/>
      <c r="B77" s="66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44"/>
      <c r="BE77" s="38"/>
    </row>
    <row r="81" s="2" customFormat="1" ht="6.96" customHeight="1">
      <c r="A81" s="38"/>
      <c r="B81" s="68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44"/>
      <c r="BE81" s="38"/>
    </row>
    <row r="82" s="2" customFormat="1" ht="24.96" customHeight="1">
      <c r="A82" s="38"/>
      <c r="B82" s="39"/>
      <c r="C82" s="23" t="s">
        <v>54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4"/>
      <c r="B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4"/>
      <c r="BE83" s="38"/>
    </row>
    <row r="84" s="4" customFormat="1" ht="12" customHeight="1">
      <c r="A84" s="4"/>
      <c r="B84" s="70"/>
      <c r="C84" s="32" t="s">
        <v>13</v>
      </c>
      <c r="D84" s="71"/>
      <c r="E84" s="71"/>
      <c r="F84" s="71"/>
      <c r="G84" s="71"/>
      <c r="H84" s="71"/>
      <c r="I84" s="71"/>
      <c r="J84" s="71"/>
      <c r="K84" s="71"/>
      <c r="L84" s="71" t="str">
        <f>K5</f>
        <v>L21/01</v>
      </c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2"/>
      <c r="BE84" s="4"/>
    </row>
    <row r="85" s="5" customFormat="1" ht="36.96" customHeight="1">
      <c r="A85" s="5"/>
      <c r="B85" s="73"/>
      <c r="C85" s="74" t="s">
        <v>16</v>
      </c>
      <c r="D85" s="75"/>
      <c r="E85" s="75"/>
      <c r="F85" s="75"/>
      <c r="G85" s="75"/>
      <c r="H85" s="75"/>
      <c r="I85" s="75"/>
      <c r="J85" s="75"/>
      <c r="K85" s="75"/>
      <c r="L85" s="76" t="str">
        <f>K6</f>
        <v>Výstavba chodníku k MŠ Újezd u Brna</v>
      </c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7"/>
      <c r="BE85" s="5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4"/>
      <c r="BE86" s="38"/>
    </row>
    <row r="87" s="2" customFormat="1" ht="12" customHeight="1">
      <c r="A87" s="38"/>
      <c r="B87" s="39"/>
      <c r="C87" s="32" t="s">
        <v>20</v>
      </c>
      <c r="D87" s="40"/>
      <c r="E87" s="40"/>
      <c r="F87" s="40"/>
      <c r="G87" s="40"/>
      <c r="H87" s="40"/>
      <c r="I87" s="40"/>
      <c r="J87" s="40"/>
      <c r="K87" s="40"/>
      <c r="L87" s="78" t="str">
        <f>IF(K8="","",K8)</f>
        <v xml:space="preserve"> </v>
      </c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32" t="s">
        <v>22</v>
      </c>
      <c r="AJ87" s="40"/>
      <c r="AK87" s="40"/>
      <c r="AL87" s="40"/>
      <c r="AM87" s="79" t="str">
        <f>IF(AN8= "","",AN8)</f>
        <v>8. 1. 2021</v>
      </c>
      <c r="AN87" s="79"/>
      <c r="AO87" s="40"/>
      <c r="AP87" s="40"/>
      <c r="AQ87" s="40"/>
      <c r="AR87" s="44"/>
      <c r="B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4"/>
      <c r="BE88" s="38"/>
    </row>
    <row r="89" s="2" customFormat="1" ht="15.15" customHeight="1">
      <c r="A89" s="38"/>
      <c r="B89" s="39"/>
      <c r="C89" s="32" t="s">
        <v>24</v>
      </c>
      <c r="D89" s="40"/>
      <c r="E89" s="40"/>
      <c r="F89" s="40"/>
      <c r="G89" s="40"/>
      <c r="H89" s="40"/>
      <c r="I89" s="40"/>
      <c r="J89" s="40"/>
      <c r="K89" s="40"/>
      <c r="L89" s="71" t="str">
        <f>IF(E11= "","",E11)</f>
        <v>Město Újezd u Brna</v>
      </c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32" t="s">
        <v>30</v>
      </c>
      <c r="AJ89" s="40"/>
      <c r="AK89" s="40"/>
      <c r="AL89" s="40"/>
      <c r="AM89" s="80" t="str">
        <f>IF(E17="","",E17)</f>
        <v>Ing. Lukáš Barteček</v>
      </c>
      <c r="AN89" s="71"/>
      <c r="AO89" s="71"/>
      <c r="AP89" s="71"/>
      <c r="AQ89" s="40"/>
      <c r="AR89" s="44"/>
      <c r="AS89" s="81" t="s">
        <v>55</v>
      </c>
      <c r="AT89" s="82"/>
      <c r="AU89" s="83"/>
      <c r="AV89" s="83"/>
      <c r="AW89" s="83"/>
      <c r="AX89" s="83"/>
      <c r="AY89" s="83"/>
      <c r="AZ89" s="83"/>
      <c r="BA89" s="83"/>
      <c r="BB89" s="83"/>
      <c r="BC89" s="83"/>
      <c r="BD89" s="84"/>
      <c r="BE89" s="38"/>
    </row>
    <row r="90" s="2" customFormat="1" ht="15.15" customHeight="1">
      <c r="A90" s="38"/>
      <c r="B90" s="39"/>
      <c r="C90" s="32" t="s">
        <v>28</v>
      </c>
      <c r="D90" s="40"/>
      <c r="E90" s="40"/>
      <c r="F90" s="40"/>
      <c r="G90" s="40"/>
      <c r="H90" s="40"/>
      <c r="I90" s="40"/>
      <c r="J90" s="40"/>
      <c r="K90" s="40"/>
      <c r="L90" s="71" t="str">
        <f>IF(E14= "Vyplň údaj","",E14)</f>
        <v/>
      </c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32" t="s">
        <v>33</v>
      </c>
      <c r="AJ90" s="40"/>
      <c r="AK90" s="40"/>
      <c r="AL90" s="40"/>
      <c r="AM90" s="80" t="str">
        <f>IF(E20="","",E20)</f>
        <v xml:space="preserve"> </v>
      </c>
      <c r="AN90" s="71"/>
      <c r="AO90" s="71"/>
      <c r="AP90" s="71"/>
      <c r="AQ90" s="40"/>
      <c r="AR90" s="44"/>
      <c r="AS90" s="85"/>
      <c r="AT90" s="86"/>
      <c r="AU90" s="87"/>
      <c r="AV90" s="87"/>
      <c r="AW90" s="87"/>
      <c r="AX90" s="87"/>
      <c r="AY90" s="87"/>
      <c r="AZ90" s="87"/>
      <c r="BA90" s="87"/>
      <c r="BB90" s="87"/>
      <c r="BC90" s="87"/>
      <c r="BD90" s="88"/>
      <c r="BE90" s="38"/>
    </row>
    <row r="91" s="2" customFormat="1" ht="10.8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4"/>
      <c r="AS91" s="89"/>
      <c r="AT91" s="90"/>
      <c r="AU91" s="91"/>
      <c r="AV91" s="91"/>
      <c r="AW91" s="91"/>
      <c r="AX91" s="91"/>
      <c r="AY91" s="91"/>
      <c r="AZ91" s="91"/>
      <c r="BA91" s="91"/>
      <c r="BB91" s="91"/>
      <c r="BC91" s="91"/>
      <c r="BD91" s="92"/>
      <c r="BE91" s="38"/>
    </row>
    <row r="92" s="2" customFormat="1" ht="29.28" customHeight="1">
      <c r="A92" s="38"/>
      <c r="B92" s="39"/>
      <c r="C92" s="93" t="s">
        <v>56</v>
      </c>
      <c r="D92" s="94"/>
      <c r="E92" s="94"/>
      <c r="F92" s="94"/>
      <c r="G92" s="94"/>
      <c r="H92" s="95"/>
      <c r="I92" s="96" t="s">
        <v>57</v>
      </c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7" t="s">
        <v>58</v>
      </c>
      <c r="AH92" s="94"/>
      <c r="AI92" s="94"/>
      <c r="AJ92" s="94"/>
      <c r="AK92" s="94"/>
      <c r="AL92" s="94"/>
      <c r="AM92" s="94"/>
      <c r="AN92" s="96" t="s">
        <v>59</v>
      </c>
      <c r="AO92" s="94"/>
      <c r="AP92" s="98"/>
      <c r="AQ92" s="99" t="s">
        <v>60</v>
      </c>
      <c r="AR92" s="44"/>
      <c r="AS92" s="100" t="s">
        <v>61</v>
      </c>
      <c r="AT92" s="101" t="s">
        <v>62</v>
      </c>
      <c r="AU92" s="101" t="s">
        <v>63</v>
      </c>
      <c r="AV92" s="101" t="s">
        <v>64</v>
      </c>
      <c r="AW92" s="101" t="s">
        <v>65</v>
      </c>
      <c r="AX92" s="101" t="s">
        <v>66</v>
      </c>
      <c r="AY92" s="101" t="s">
        <v>67</v>
      </c>
      <c r="AZ92" s="101" t="s">
        <v>68</v>
      </c>
      <c r="BA92" s="101" t="s">
        <v>69</v>
      </c>
      <c r="BB92" s="101" t="s">
        <v>70</v>
      </c>
      <c r="BC92" s="101" t="s">
        <v>71</v>
      </c>
      <c r="BD92" s="102" t="s">
        <v>72</v>
      </c>
      <c r="BE92" s="38"/>
    </row>
    <row r="93" s="2" customFormat="1" ht="10.8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4"/>
      <c r="AS93" s="103"/>
      <c r="AT93" s="104"/>
      <c r="AU93" s="104"/>
      <c r="AV93" s="104"/>
      <c r="AW93" s="104"/>
      <c r="AX93" s="104"/>
      <c r="AY93" s="104"/>
      <c r="AZ93" s="104"/>
      <c r="BA93" s="104"/>
      <c r="BB93" s="104"/>
      <c r="BC93" s="104"/>
      <c r="BD93" s="105"/>
      <c r="BE93" s="38"/>
    </row>
    <row r="94" s="6" customFormat="1" ht="32.4" customHeight="1">
      <c r="A94" s="6"/>
      <c r="B94" s="106"/>
      <c r="C94" s="107" t="s">
        <v>73</v>
      </c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9">
        <f>ROUND(SUM(AG95:AG96),2)</f>
        <v>0</v>
      </c>
      <c r="AH94" s="109"/>
      <c r="AI94" s="109"/>
      <c r="AJ94" s="109"/>
      <c r="AK94" s="109"/>
      <c r="AL94" s="109"/>
      <c r="AM94" s="109"/>
      <c r="AN94" s="110">
        <f>SUM(AG94,AT94)</f>
        <v>0</v>
      </c>
      <c r="AO94" s="110"/>
      <c r="AP94" s="110"/>
      <c r="AQ94" s="111" t="s">
        <v>1</v>
      </c>
      <c r="AR94" s="112"/>
      <c r="AS94" s="113">
        <f>ROUND(SUM(AS95:AS96),2)</f>
        <v>0</v>
      </c>
      <c r="AT94" s="114">
        <f>ROUND(SUM(AV94:AW94),2)</f>
        <v>0</v>
      </c>
      <c r="AU94" s="115">
        <f>ROUND(SUM(AU95:AU96),5)</f>
        <v>0</v>
      </c>
      <c r="AV94" s="114">
        <f>ROUND(AZ94*L29,2)</f>
        <v>0</v>
      </c>
      <c r="AW94" s="114">
        <f>ROUND(BA94*L30,2)</f>
        <v>0</v>
      </c>
      <c r="AX94" s="114">
        <f>ROUND(BB94*L29,2)</f>
        <v>0</v>
      </c>
      <c r="AY94" s="114">
        <f>ROUND(BC94*L30,2)</f>
        <v>0</v>
      </c>
      <c r="AZ94" s="114">
        <f>ROUND(SUM(AZ95:AZ96),2)</f>
        <v>0</v>
      </c>
      <c r="BA94" s="114">
        <f>ROUND(SUM(BA95:BA96),2)</f>
        <v>0</v>
      </c>
      <c r="BB94" s="114">
        <f>ROUND(SUM(BB95:BB96),2)</f>
        <v>0</v>
      </c>
      <c r="BC94" s="114">
        <f>ROUND(SUM(BC95:BC96),2)</f>
        <v>0</v>
      </c>
      <c r="BD94" s="116">
        <f>ROUND(SUM(BD95:BD96),2)</f>
        <v>0</v>
      </c>
      <c r="BE94" s="6"/>
      <c r="BS94" s="117" t="s">
        <v>74</v>
      </c>
      <c r="BT94" s="117" t="s">
        <v>75</v>
      </c>
      <c r="BU94" s="118" t="s">
        <v>76</v>
      </c>
      <c r="BV94" s="117" t="s">
        <v>77</v>
      </c>
      <c r="BW94" s="117" t="s">
        <v>5</v>
      </c>
      <c r="BX94" s="117" t="s">
        <v>78</v>
      </c>
      <c r="CL94" s="117" t="s">
        <v>1</v>
      </c>
    </row>
    <row r="95" s="7" customFormat="1" ht="16.5" customHeight="1">
      <c r="A95" s="119" t="s">
        <v>79</v>
      </c>
      <c r="B95" s="120"/>
      <c r="C95" s="121"/>
      <c r="D95" s="122" t="s">
        <v>80</v>
      </c>
      <c r="E95" s="122"/>
      <c r="F95" s="122"/>
      <c r="G95" s="122"/>
      <c r="H95" s="122"/>
      <c r="I95" s="123"/>
      <c r="J95" s="122" t="s">
        <v>81</v>
      </c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124">
        <f>'SO-00 - Vedlejší rozpočto...'!J30</f>
        <v>0</v>
      </c>
      <c r="AH95" s="123"/>
      <c r="AI95" s="123"/>
      <c r="AJ95" s="123"/>
      <c r="AK95" s="123"/>
      <c r="AL95" s="123"/>
      <c r="AM95" s="123"/>
      <c r="AN95" s="124">
        <f>SUM(AG95,AT95)</f>
        <v>0</v>
      </c>
      <c r="AO95" s="123"/>
      <c r="AP95" s="123"/>
      <c r="AQ95" s="125" t="s">
        <v>82</v>
      </c>
      <c r="AR95" s="126"/>
      <c r="AS95" s="127">
        <v>0</v>
      </c>
      <c r="AT95" s="128">
        <f>ROUND(SUM(AV95:AW95),2)</f>
        <v>0</v>
      </c>
      <c r="AU95" s="129">
        <f>'SO-00 - Vedlejší rozpočto...'!P124</f>
        <v>0</v>
      </c>
      <c r="AV95" s="128">
        <f>'SO-00 - Vedlejší rozpočto...'!J33</f>
        <v>0</v>
      </c>
      <c r="AW95" s="128">
        <f>'SO-00 - Vedlejší rozpočto...'!J34</f>
        <v>0</v>
      </c>
      <c r="AX95" s="128">
        <f>'SO-00 - Vedlejší rozpočto...'!J35</f>
        <v>0</v>
      </c>
      <c r="AY95" s="128">
        <f>'SO-00 - Vedlejší rozpočto...'!J36</f>
        <v>0</v>
      </c>
      <c r="AZ95" s="128">
        <f>'SO-00 - Vedlejší rozpočto...'!F33</f>
        <v>0</v>
      </c>
      <c r="BA95" s="128">
        <f>'SO-00 - Vedlejší rozpočto...'!F34</f>
        <v>0</v>
      </c>
      <c r="BB95" s="128">
        <f>'SO-00 - Vedlejší rozpočto...'!F35</f>
        <v>0</v>
      </c>
      <c r="BC95" s="128">
        <f>'SO-00 - Vedlejší rozpočto...'!F36</f>
        <v>0</v>
      </c>
      <c r="BD95" s="130">
        <f>'SO-00 - Vedlejší rozpočto...'!F37</f>
        <v>0</v>
      </c>
      <c r="BE95" s="7"/>
      <c r="BT95" s="131" t="s">
        <v>83</v>
      </c>
      <c r="BV95" s="131" t="s">
        <v>77</v>
      </c>
      <c r="BW95" s="131" t="s">
        <v>84</v>
      </c>
      <c r="BX95" s="131" t="s">
        <v>5</v>
      </c>
      <c r="CL95" s="131" t="s">
        <v>1</v>
      </c>
      <c r="CM95" s="131" t="s">
        <v>85</v>
      </c>
    </row>
    <row r="96" s="7" customFormat="1" ht="16.5" customHeight="1">
      <c r="A96" s="119" t="s">
        <v>79</v>
      </c>
      <c r="B96" s="120"/>
      <c r="C96" s="121"/>
      <c r="D96" s="122" t="s">
        <v>86</v>
      </c>
      <c r="E96" s="122"/>
      <c r="F96" s="122"/>
      <c r="G96" s="122"/>
      <c r="H96" s="122"/>
      <c r="I96" s="123"/>
      <c r="J96" s="122" t="s">
        <v>87</v>
      </c>
      <c r="K96" s="122"/>
      <c r="L96" s="122"/>
      <c r="M96" s="122"/>
      <c r="N96" s="122"/>
      <c r="O96" s="122"/>
      <c r="P96" s="122"/>
      <c r="Q96" s="122"/>
      <c r="R96" s="122"/>
      <c r="S96" s="122"/>
      <c r="T96" s="122"/>
      <c r="U96" s="122"/>
      <c r="V96" s="122"/>
      <c r="W96" s="122"/>
      <c r="X96" s="122"/>
      <c r="Y96" s="122"/>
      <c r="Z96" s="122"/>
      <c r="AA96" s="122"/>
      <c r="AB96" s="122"/>
      <c r="AC96" s="122"/>
      <c r="AD96" s="122"/>
      <c r="AE96" s="122"/>
      <c r="AF96" s="122"/>
      <c r="AG96" s="124">
        <f>'SO-01 - Výstavba chodníku'!J30</f>
        <v>0</v>
      </c>
      <c r="AH96" s="123"/>
      <c r="AI96" s="123"/>
      <c r="AJ96" s="123"/>
      <c r="AK96" s="123"/>
      <c r="AL96" s="123"/>
      <c r="AM96" s="123"/>
      <c r="AN96" s="124">
        <f>SUM(AG96,AT96)</f>
        <v>0</v>
      </c>
      <c r="AO96" s="123"/>
      <c r="AP96" s="123"/>
      <c r="AQ96" s="125" t="s">
        <v>82</v>
      </c>
      <c r="AR96" s="126"/>
      <c r="AS96" s="132">
        <v>0</v>
      </c>
      <c r="AT96" s="133">
        <f>ROUND(SUM(AV96:AW96),2)</f>
        <v>0</v>
      </c>
      <c r="AU96" s="134">
        <f>'SO-01 - Výstavba chodníku'!P122</f>
        <v>0</v>
      </c>
      <c r="AV96" s="133">
        <f>'SO-01 - Výstavba chodníku'!J33</f>
        <v>0</v>
      </c>
      <c r="AW96" s="133">
        <f>'SO-01 - Výstavba chodníku'!J34</f>
        <v>0</v>
      </c>
      <c r="AX96" s="133">
        <f>'SO-01 - Výstavba chodníku'!J35</f>
        <v>0</v>
      </c>
      <c r="AY96" s="133">
        <f>'SO-01 - Výstavba chodníku'!J36</f>
        <v>0</v>
      </c>
      <c r="AZ96" s="133">
        <f>'SO-01 - Výstavba chodníku'!F33</f>
        <v>0</v>
      </c>
      <c r="BA96" s="133">
        <f>'SO-01 - Výstavba chodníku'!F34</f>
        <v>0</v>
      </c>
      <c r="BB96" s="133">
        <f>'SO-01 - Výstavba chodníku'!F35</f>
        <v>0</v>
      </c>
      <c r="BC96" s="133">
        <f>'SO-01 - Výstavba chodníku'!F36</f>
        <v>0</v>
      </c>
      <c r="BD96" s="135">
        <f>'SO-01 - Výstavba chodníku'!F37</f>
        <v>0</v>
      </c>
      <c r="BE96" s="7"/>
      <c r="BT96" s="131" t="s">
        <v>83</v>
      </c>
      <c r="BV96" s="131" t="s">
        <v>77</v>
      </c>
      <c r="BW96" s="131" t="s">
        <v>88</v>
      </c>
      <c r="BX96" s="131" t="s">
        <v>5</v>
      </c>
      <c r="CL96" s="131" t="s">
        <v>1</v>
      </c>
      <c r="CM96" s="131" t="s">
        <v>85</v>
      </c>
    </row>
    <row r="97" s="2" customFormat="1" ht="30" customHeight="1">
      <c r="A97" s="38"/>
      <c r="B97" s="39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40"/>
      <c r="AR97" s="44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</row>
    <row r="98" s="2" customFormat="1" ht="6.96" customHeight="1">
      <c r="A98" s="38"/>
      <c r="B98" s="66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  <c r="AE98" s="67"/>
      <c r="AF98" s="67"/>
      <c r="AG98" s="67"/>
      <c r="AH98" s="67"/>
      <c r="AI98" s="67"/>
      <c r="AJ98" s="67"/>
      <c r="AK98" s="67"/>
      <c r="AL98" s="67"/>
      <c r="AM98" s="67"/>
      <c r="AN98" s="67"/>
      <c r="AO98" s="67"/>
      <c r="AP98" s="67"/>
      <c r="AQ98" s="67"/>
      <c r="AR98" s="44"/>
      <c r="AS98" s="38"/>
      <c r="AT98" s="38"/>
      <c r="AU98" s="38"/>
      <c r="AV98" s="38"/>
      <c r="AW98" s="38"/>
      <c r="AX98" s="38"/>
      <c r="AY98" s="38"/>
      <c r="AZ98" s="38"/>
      <c r="BA98" s="38"/>
      <c r="BB98" s="38"/>
      <c r="BC98" s="38"/>
      <c r="BD98" s="38"/>
      <c r="BE98" s="38"/>
    </row>
  </sheetData>
  <sheetProtection sheet="1" formatColumns="0" formatRows="0" objects="1" scenarios="1" spinCount="100000" saltValue="XhscpSFpDNZXvt7CjUjM8LoNzIDyBkRhXfBGMl5oC0tlKlBPX5zlZPH0sJjS0lmfOvRkMGUieVltZqpAx9Us/g==" hashValue="YlzBfd2BWT/FGG2mPM/QU7QB8gGcnKXjrKeCXD+0TnqMVB8KLGSXuwMDsiFngqbp3YNVaXXkoYPn6mNqXqmTNg==" algorithmName="SHA-512" password="CC35"/>
  <mergeCells count="46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G94:AM94"/>
    <mergeCell ref="AN94:AP94"/>
    <mergeCell ref="AR2:BE2"/>
  </mergeCells>
  <hyperlinks>
    <hyperlink ref="A95" location="'SO-00 - Vedlejší rozpočto...'!C2" display="/"/>
    <hyperlink ref="A96" location="'SO-01 - Výstavba chodníku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1.5" style="1" customWidth="1"/>
    <col min="9" max="9" width="20.16016" style="1" customWidth="1"/>
    <col min="10" max="10" width="20.16016" style="1" customWidth="1"/>
    <col min="11" max="11" width="20.16016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84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85</v>
      </c>
    </row>
    <row r="4" s="1" customFormat="1" ht="24.96" customHeight="1">
      <c r="B4" s="20"/>
      <c r="D4" s="138" t="s">
        <v>89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16</v>
      </c>
      <c r="L6" s="20"/>
    </row>
    <row r="7" s="1" customFormat="1" ht="16.5" customHeight="1">
      <c r="B7" s="20"/>
      <c r="E7" s="141" t="str">
        <f>'Rekapitulace stavby'!K6</f>
        <v>Výstavba chodníku k MŠ Újezd u Brna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90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2" t="s">
        <v>91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18</v>
      </c>
      <c r="E11" s="38"/>
      <c r="F11" s="143" t="s">
        <v>1</v>
      </c>
      <c r="G11" s="38"/>
      <c r="H11" s="38"/>
      <c r="I11" s="140" t="s">
        <v>19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20</v>
      </c>
      <c r="E12" s="38"/>
      <c r="F12" s="143" t="s">
        <v>21</v>
      </c>
      <c r="G12" s="38"/>
      <c r="H12" s="38"/>
      <c r="I12" s="140" t="s">
        <v>22</v>
      </c>
      <c r="J12" s="144" t="str">
        <f>'Rekapitulace stavby'!AN8</f>
        <v>8. 1. 2021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24</v>
      </c>
      <c r="E14" s="38"/>
      <c r="F14" s="38"/>
      <c r="G14" s="38"/>
      <c r="H14" s="38"/>
      <c r="I14" s="140" t="s">
        <v>25</v>
      </c>
      <c r="J14" s="143" t="s">
        <v>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">
        <v>26</v>
      </c>
      <c r="F15" s="38"/>
      <c r="G15" s="38"/>
      <c r="H15" s="38"/>
      <c r="I15" s="140" t="s">
        <v>27</v>
      </c>
      <c r="J15" s="143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28</v>
      </c>
      <c r="E17" s="38"/>
      <c r="F17" s="38"/>
      <c r="G17" s="38"/>
      <c r="H17" s="38"/>
      <c r="I17" s="14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30</v>
      </c>
      <c r="E20" s="38"/>
      <c r="F20" s="38"/>
      <c r="G20" s="38"/>
      <c r="H20" s="38"/>
      <c r="I20" s="140" t="s">
        <v>25</v>
      </c>
      <c r="J20" s="143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">
        <v>31</v>
      </c>
      <c r="F21" s="38"/>
      <c r="G21" s="38"/>
      <c r="H21" s="38"/>
      <c r="I21" s="140" t="s">
        <v>27</v>
      </c>
      <c r="J21" s="143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33</v>
      </c>
      <c r="E23" s="38"/>
      <c r="F23" s="38"/>
      <c r="G23" s="38"/>
      <c r="H23" s="38"/>
      <c r="I23" s="140" t="s">
        <v>25</v>
      </c>
      <c r="J23" s="143" t="str">
        <f>IF('Rekapitulace stavby'!AN19="","",'Rekapitulace stavby'!AN19)</f>
        <v/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tr">
        <f>IF('Rekapitulace stavby'!E20="","",'Rekapitulace stavby'!E20)</f>
        <v xml:space="preserve"> </v>
      </c>
      <c r="F24" s="38"/>
      <c r="G24" s="38"/>
      <c r="H24" s="38"/>
      <c r="I24" s="140" t="s">
        <v>27</v>
      </c>
      <c r="J24" s="143" t="str">
        <f>IF('Rekapitulace stavby'!AN20="","",'Rekapitulace stavby'!AN20)</f>
        <v/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34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35</v>
      </c>
      <c r="E30" s="38"/>
      <c r="F30" s="38"/>
      <c r="G30" s="38"/>
      <c r="H30" s="38"/>
      <c r="I30" s="38"/>
      <c r="J30" s="151">
        <f>ROUND(J124,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37</v>
      </c>
      <c r="G32" s="38"/>
      <c r="H32" s="38"/>
      <c r="I32" s="152" t="s">
        <v>36</v>
      </c>
      <c r="J32" s="152" t="s">
        <v>38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39</v>
      </c>
      <c r="E33" s="140" t="s">
        <v>40</v>
      </c>
      <c r="F33" s="154">
        <f>ROUND((SUM(BE124:BE178)),  2)</f>
        <v>0</v>
      </c>
      <c r="G33" s="38"/>
      <c r="H33" s="38"/>
      <c r="I33" s="155">
        <v>0.20999999999999999</v>
      </c>
      <c r="J33" s="154">
        <f>ROUND(((SUM(BE124:BE178))*I33),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41</v>
      </c>
      <c r="F34" s="154">
        <f>ROUND((SUM(BF124:BF178)),  2)</f>
        <v>0</v>
      </c>
      <c r="G34" s="38"/>
      <c r="H34" s="38"/>
      <c r="I34" s="155">
        <v>0.14999999999999999</v>
      </c>
      <c r="J34" s="154">
        <f>ROUND(((SUM(BF124:BF178))*I34),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42</v>
      </c>
      <c r="F35" s="154">
        <f>ROUND((SUM(BG124:BG178)),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43</v>
      </c>
      <c r="F36" s="154">
        <f>ROUND((SUM(BH124:BH178)),  2)</f>
        <v>0</v>
      </c>
      <c r="G36" s="38"/>
      <c r="H36" s="38"/>
      <c r="I36" s="155">
        <v>0.14999999999999999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44</v>
      </c>
      <c r="F37" s="154">
        <f>ROUND((SUM(BI124:BI178)),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45</v>
      </c>
      <c r="E39" s="158"/>
      <c r="F39" s="158"/>
      <c r="G39" s="159" t="s">
        <v>46</v>
      </c>
      <c r="H39" s="160" t="s">
        <v>47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48</v>
      </c>
      <c r="E50" s="164"/>
      <c r="F50" s="164"/>
      <c r="G50" s="163" t="s">
        <v>49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50</v>
      </c>
      <c r="E61" s="166"/>
      <c r="F61" s="167" t="s">
        <v>51</v>
      </c>
      <c r="G61" s="165" t="s">
        <v>50</v>
      </c>
      <c r="H61" s="166"/>
      <c r="I61" s="166"/>
      <c r="J61" s="168" t="s">
        <v>51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52</v>
      </c>
      <c r="E65" s="169"/>
      <c r="F65" s="169"/>
      <c r="G65" s="163" t="s">
        <v>53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50</v>
      </c>
      <c r="E76" s="166"/>
      <c r="F76" s="167" t="s">
        <v>51</v>
      </c>
      <c r="G76" s="165" t="s">
        <v>50</v>
      </c>
      <c r="H76" s="166"/>
      <c r="I76" s="166"/>
      <c r="J76" s="168" t="s">
        <v>51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92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74" t="str">
        <f>E7</f>
        <v>Výstavba chodníku k MŠ Újezd u Brna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90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SO-00 - Vedlejší rozpočtové náklady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 xml:space="preserve"> </v>
      </c>
      <c r="G89" s="40"/>
      <c r="H89" s="40"/>
      <c r="I89" s="32" t="s">
        <v>22</v>
      </c>
      <c r="J89" s="79" t="str">
        <f>IF(J12="","",J12)</f>
        <v>8. 1. 2021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25.65" customHeight="1">
      <c r="A91" s="38"/>
      <c r="B91" s="39"/>
      <c r="C91" s="32" t="s">
        <v>24</v>
      </c>
      <c r="D91" s="40"/>
      <c r="E91" s="40"/>
      <c r="F91" s="27" t="str">
        <f>E15</f>
        <v>Město Újezd u Brna</v>
      </c>
      <c r="G91" s="40"/>
      <c r="H91" s="40"/>
      <c r="I91" s="32" t="s">
        <v>30</v>
      </c>
      <c r="J91" s="36" t="str">
        <f>E21</f>
        <v>Ing. Lukáš Barteček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33</v>
      </c>
      <c r="J92" s="36" t="str">
        <f>E24</f>
        <v xml:space="preserve"> 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93</v>
      </c>
      <c r="D94" s="176"/>
      <c r="E94" s="176"/>
      <c r="F94" s="176"/>
      <c r="G94" s="176"/>
      <c r="H94" s="176"/>
      <c r="I94" s="176"/>
      <c r="J94" s="177" t="s">
        <v>94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95</v>
      </c>
      <c r="D96" s="40"/>
      <c r="E96" s="40"/>
      <c r="F96" s="40"/>
      <c r="G96" s="40"/>
      <c r="H96" s="40"/>
      <c r="I96" s="40"/>
      <c r="J96" s="110">
        <f>J124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96</v>
      </c>
    </row>
    <row r="97" s="9" customFormat="1" ht="24.96" customHeight="1">
      <c r="A97" s="9"/>
      <c r="B97" s="179"/>
      <c r="C97" s="180"/>
      <c r="D97" s="181" t="s">
        <v>97</v>
      </c>
      <c r="E97" s="182"/>
      <c r="F97" s="182"/>
      <c r="G97" s="182"/>
      <c r="H97" s="182"/>
      <c r="I97" s="182"/>
      <c r="J97" s="183">
        <f>J125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5"/>
      <c r="C98" s="186"/>
      <c r="D98" s="187" t="s">
        <v>98</v>
      </c>
      <c r="E98" s="188"/>
      <c r="F98" s="188"/>
      <c r="G98" s="188"/>
      <c r="H98" s="188"/>
      <c r="I98" s="188"/>
      <c r="J98" s="189">
        <f>J126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9" customFormat="1" ht="24.96" customHeight="1">
      <c r="A99" s="9"/>
      <c r="B99" s="179"/>
      <c r="C99" s="180"/>
      <c r="D99" s="181" t="s">
        <v>99</v>
      </c>
      <c r="E99" s="182"/>
      <c r="F99" s="182"/>
      <c r="G99" s="182"/>
      <c r="H99" s="182"/>
      <c r="I99" s="182"/>
      <c r="J99" s="183">
        <f>J130</f>
        <v>0</v>
      </c>
      <c r="K99" s="180"/>
      <c r="L99" s="184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85"/>
      <c r="C100" s="186"/>
      <c r="D100" s="187" t="s">
        <v>100</v>
      </c>
      <c r="E100" s="188"/>
      <c r="F100" s="188"/>
      <c r="G100" s="188"/>
      <c r="H100" s="188"/>
      <c r="I100" s="188"/>
      <c r="J100" s="189">
        <f>J131</f>
        <v>0</v>
      </c>
      <c r="K100" s="186"/>
      <c r="L100" s="19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5"/>
      <c r="C101" s="186"/>
      <c r="D101" s="187" t="s">
        <v>101</v>
      </c>
      <c r="E101" s="188"/>
      <c r="F101" s="188"/>
      <c r="G101" s="188"/>
      <c r="H101" s="188"/>
      <c r="I101" s="188"/>
      <c r="J101" s="189">
        <f>J152</f>
        <v>0</v>
      </c>
      <c r="K101" s="186"/>
      <c r="L101" s="19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5"/>
      <c r="C102" s="186"/>
      <c r="D102" s="187" t="s">
        <v>102</v>
      </c>
      <c r="E102" s="188"/>
      <c r="F102" s="188"/>
      <c r="G102" s="188"/>
      <c r="H102" s="188"/>
      <c r="I102" s="188"/>
      <c r="J102" s="189">
        <f>J163</f>
        <v>0</v>
      </c>
      <c r="K102" s="186"/>
      <c r="L102" s="19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5"/>
      <c r="C103" s="186"/>
      <c r="D103" s="187" t="s">
        <v>103</v>
      </c>
      <c r="E103" s="188"/>
      <c r="F103" s="188"/>
      <c r="G103" s="188"/>
      <c r="H103" s="188"/>
      <c r="I103" s="188"/>
      <c r="J103" s="189">
        <f>J167</f>
        <v>0</v>
      </c>
      <c r="K103" s="186"/>
      <c r="L103" s="19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5"/>
      <c r="C104" s="186"/>
      <c r="D104" s="187" t="s">
        <v>104</v>
      </c>
      <c r="E104" s="188"/>
      <c r="F104" s="188"/>
      <c r="G104" s="188"/>
      <c r="H104" s="188"/>
      <c r="I104" s="188"/>
      <c r="J104" s="189">
        <f>J175</f>
        <v>0</v>
      </c>
      <c r="K104" s="186"/>
      <c r="L104" s="19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2" customFormat="1" ht="21.84" customHeight="1">
      <c r="A105" s="38"/>
      <c r="B105" s="39"/>
      <c r="C105" s="40"/>
      <c r="D105" s="40"/>
      <c r="E105" s="40"/>
      <c r="F105" s="40"/>
      <c r="G105" s="40"/>
      <c r="H105" s="40"/>
      <c r="I105" s="40"/>
      <c r="J105" s="40"/>
      <c r="K105" s="40"/>
      <c r="L105" s="63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</row>
    <row r="106" s="2" customFormat="1" ht="6.96" customHeight="1">
      <c r="A106" s="38"/>
      <c r="B106" s="66"/>
      <c r="C106" s="67"/>
      <c r="D106" s="67"/>
      <c r="E106" s="67"/>
      <c r="F106" s="67"/>
      <c r="G106" s="67"/>
      <c r="H106" s="67"/>
      <c r="I106" s="67"/>
      <c r="J106" s="67"/>
      <c r="K106" s="67"/>
      <c r="L106" s="63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10" s="2" customFormat="1" ht="6.96" customHeight="1">
      <c r="A110" s="38"/>
      <c r="B110" s="68"/>
      <c r="C110" s="69"/>
      <c r="D110" s="69"/>
      <c r="E110" s="69"/>
      <c r="F110" s="69"/>
      <c r="G110" s="69"/>
      <c r="H110" s="69"/>
      <c r="I110" s="69"/>
      <c r="J110" s="69"/>
      <c r="K110" s="69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24.96" customHeight="1">
      <c r="A111" s="38"/>
      <c r="B111" s="39"/>
      <c r="C111" s="23" t="s">
        <v>105</v>
      </c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6.96" customHeight="1">
      <c r="A112" s="38"/>
      <c r="B112" s="39"/>
      <c r="C112" s="40"/>
      <c r="D112" s="40"/>
      <c r="E112" s="40"/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2" customHeight="1">
      <c r="A113" s="38"/>
      <c r="B113" s="39"/>
      <c r="C113" s="32" t="s">
        <v>16</v>
      </c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6.5" customHeight="1">
      <c r="A114" s="38"/>
      <c r="B114" s="39"/>
      <c r="C114" s="40"/>
      <c r="D114" s="40"/>
      <c r="E114" s="174" t="str">
        <f>E7</f>
        <v>Výstavba chodníku k MŠ Újezd u Brna</v>
      </c>
      <c r="F114" s="32"/>
      <c r="G114" s="32"/>
      <c r="H114" s="32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2" customHeight="1">
      <c r="A115" s="38"/>
      <c r="B115" s="39"/>
      <c r="C115" s="32" t="s">
        <v>90</v>
      </c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6.5" customHeight="1">
      <c r="A116" s="38"/>
      <c r="B116" s="39"/>
      <c r="C116" s="40"/>
      <c r="D116" s="40"/>
      <c r="E116" s="76" t="str">
        <f>E9</f>
        <v>SO-00 - Vedlejší rozpočtové náklady</v>
      </c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6.96" customHeight="1">
      <c r="A117" s="38"/>
      <c r="B117" s="39"/>
      <c r="C117" s="40"/>
      <c r="D117" s="40"/>
      <c r="E117" s="40"/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2" customHeight="1">
      <c r="A118" s="38"/>
      <c r="B118" s="39"/>
      <c r="C118" s="32" t="s">
        <v>20</v>
      </c>
      <c r="D118" s="40"/>
      <c r="E118" s="40"/>
      <c r="F118" s="27" t="str">
        <f>F12</f>
        <v xml:space="preserve"> </v>
      </c>
      <c r="G118" s="40"/>
      <c r="H118" s="40"/>
      <c r="I118" s="32" t="s">
        <v>22</v>
      </c>
      <c r="J118" s="79" t="str">
        <f>IF(J12="","",J12)</f>
        <v>8. 1. 2021</v>
      </c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6.96" customHeight="1">
      <c r="A119" s="38"/>
      <c r="B119" s="39"/>
      <c r="C119" s="40"/>
      <c r="D119" s="40"/>
      <c r="E119" s="40"/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25.65" customHeight="1">
      <c r="A120" s="38"/>
      <c r="B120" s="39"/>
      <c r="C120" s="32" t="s">
        <v>24</v>
      </c>
      <c r="D120" s="40"/>
      <c r="E120" s="40"/>
      <c r="F120" s="27" t="str">
        <f>E15</f>
        <v>Město Újezd u Brna</v>
      </c>
      <c r="G120" s="40"/>
      <c r="H120" s="40"/>
      <c r="I120" s="32" t="s">
        <v>30</v>
      </c>
      <c r="J120" s="36" t="str">
        <f>E21</f>
        <v>Ing. Lukáš Barteček</v>
      </c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5.15" customHeight="1">
      <c r="A121" s="38"/>
      <c r="B121" s="39"/>
      <c r="C121" s="32" t="s">
        <v>28</v>
      </c>
      <c r="D121" s="40"/>
      <c r="E121" s="40"/>
      <c r="F121" s="27" t="str">
        <f>IF(E18="","",E18)</f>
        <v>Vyplň údaj</v>
      </c>
      <c r="G121" s="40"/>
      <c r="H121" s="40"/>
      <c r="I121" s="32" t="s">
        <v>33</v>
      </c>
      <c r="J121" s="36" t="str">
        <f>E24</f>
        <v xml:space="preserve"> </v>
      </c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0.32" customHeight="1">
      <c r="A122" s="38"/>
      <c r="B122" s="39"/>
      <c r="C122" s="40"/>
      <c r="D122" s="40"/>
      <c r="E122" s="40"/>
      <c r="F122" s="40"/>
      <c r="G122" s="40"/>
      <c r="H122" s="40"/>
      <c r="I122" s="40"/>
      <c r="J122" s="40"/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11" customFormat="1" ht="29.28" customHeight="1">
      <c r="A123" s="191"/>
      <c r="B123" s="192"/>
      <c r="C123" s="193" t="s">
        <v>106</v>
      </c>
      <c r="D123" s="194" t="s">
        <v>60</v>
      </c>
      <c r="E123" s="194" t="s">
        <v>56</v>
      </c>
      <c r="F123" s="194" t="s">
        <v>57</v>
      </c>
      <c r="G123" s="194" t="s">
        <v>107</v>
      </c>
      <c r="H123" s="194" t="s">
        <v>108</v>
      </c>
      <c r="I123" s="194" t="s">
        <v>109</v>
      </c>
      <c r="J123" s="194" t="s">
        <v>94</v>
      </c>
      <c r="K123" s="195" t="s">
        <v>110</v>
      </c>
      <c r="L123" s="196"/>
      <c r="M123" s="100" t="s">
        <v>1</v>
      </c>
      <c r="N123" s="101" t="s">
        <v>39</v>
      </c>
      <c r="O123" s="101" t="s">
        <v>111</v>
      </c>
      <c r="P123" s="101" t="s">
        <v>112</v>
      </c>
      <c r="Q123" s="101" t="s">
        <v>113</v>
      </c>
      <c r="R123" s="101" t="s">
        <v>114</v>
      </c>
      <c r="S123" s="101" t="s">
        <v>115</v>
      </c>
      <c r="T123" s="102" t="s">
        <v>116</v>
      </c>
      <c r="U123" s="191"/>
      <c r="V123" s="191"/>
      <c r="W123" s="191"/>
      <c r="X123" s="191"/>
      <c r="Y123" s="191"/>
      <c r="Z123" s="191"/>
      <c r="AA123" s="191"/>
      <c r="AB123" s="191"/>
      <c r="AC123" s="191"/>
      <c r="AD123" s="191"/>
      <c r="AE123" s="191"/>
    </row>
    <row r="124" s="2" customFormat="1" ht="22.8" customHeight="1">
      <c r="A124" s="38"/>
      <c r="B124" s="39"/>
      <c r="C124" s="107" t="s">
        <v>117</v>
      </c>
      <c r="D124" s="40"/>
      <c r="E124" s="40"/>
      <c r="F124" s="40"/>
      <c r="G124" s="40"/>
      <c r="H124" s="40"/>
      <c r="I124" s="40"/>
      <c r="J124" s="197">
        <f>BK124</f>
        <v>0</v>
      </c>
      <c r="K124" s="40"/>
      <c r="L124" s="44"/>
      <c r="M124" s="103"/>
      <c r="N124" s="198"/>
      <c r="O124" s="104"/>
      <c r="P124" s="199">
        <f>P125+P130</f>
        <v>0</v>
      </c>
      <c r="Q124" s="104"/>
      <c r="R124" s="199">
        <f>R125+R130</f>
        <v>0</v>
      </c>
      <c r="S124" s="104"/>
      <c r="T124" s="200">
        <f>T125+T130</f>
        <v>13.65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T124" s="17" t="s">
        <v>74</v>
      </c>
      <c r="AU124" s="17" t="s">
        <v>96</v>
      </c>
      <c r="BK124" s="201">
        <f>BK125+BK130</f>
        <v>0</v>
      </c>
    </row>
    <row r="125" s="12" customFormat="1" ht="25.92" customHeight="1">
      <c r="A125" s="12"/>
      <c r="B125" s="202"/>
      <c r="C125" s="203"/>
      <c r="D125" s="204" t="s">
        <v>74</v>
      </c>
      <c r="E125" s="205" t="s">
        <v>118</v>
      </c>
      <c r="F125" s="205" t="s">
        <v>119</v>
      </c>
      <c r="G125" s="203"/>
      <c r="H125" s="203"/>
      <c r="I125" s="206"/>
      <c r="J125" s="207">
        <f>BK125</f>
        <v>0</v>
      </c>
      <c r="K125" s="203"/>
      <c r="L125" s="208"/>
      <c r="M125" s="209"/>
      <c r="N125" s="210"/>
      <c r="O125" s="210"/>
      <c r="P125" s="211">
        <f>P126</f>
        <v>0</v>
      </c>
      <c r="Q125" s="210"/>
      <c r="R125" s="211">
        <f>R126</f>
        <v>0</v>
      </c>
      <c r="S125" s="210"/>
      <c r="T125" s="212">
        <f>T126</f>
        <v>13.65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13" t="s">
        <v>83</v>
      </c>
      <c r="AT125" s="214" t="s">
        <v>74</v>
      </c>
      <c r="AU125" s="214" t="s">
        <v>75</v>
      </c>
      <c r="AY125" s="213" t="s">
        <v>120</v>
      </c>
      <c r="BK125" s="215">
        <f>BK126</f>
        <v>0</v>
      </c>
    </row>
    <row r="126" s="12" customFormat="1" ht="22.8" customHeight="1">
      <c r="A126" s="12"/>
      <c r="B126" s="202"/>
      <c r="C126" s="203"/>
      <c r="D126" s="204" t="s">
        <v>74</v>
      </c>
      <c r="E126" s="216" t="s">
        <v>121</v>
      </c>
      <c r="F126" s="216" t="s">
        <v>122</v>
      </c>
      <c r="G126" s="203"/>
      <c r="H126" s="203"/>
      <c r="I126" s="206"/>
      <c r="J126" s="217">
        <f>BK126</f>
        <v>0</v>
      </c>
      <c r="K126" s="203"/>
      <c r="L126" s="208"/>
      <c r="M126" s="209"/>
      <c r="N126" s="210"/>
      <c r="O126" s="210"/>
      <c r="P126" s="211">
        <f>SUM(P127:P129)</f>
        <v>0</v>
      </c>
      <c r="Q126" s="210"/>
      <c r="R126" s="211">
        <f>SUM(R127:R129)</f>
        <v>0</v>
      </c>
      <c r="S126" s="210"/>
      <c r="T126" s="212">
        <f>SUM(T127:T129)</f>
        <v>13.65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13" t="s">
        <v>83</v>
      </c>
      <c r="AT126" s="214" t="s">
        <v>74</v>
      </c>
      <c r="AU126" s="214" t="s">
        <v>83</v>
      </c>
      <c r="AY126" s="213" t="s">
        <v>120</v>
      </c>
      <c r="BK126" s="215">
        <f>SUM(BK127:BK129)</f>
        <v>0</v>
      </c>
    </row>
    <row r="127" s="2" customFormat="1" ht="24.15" customHeight="1">
      <c r="A127" s="38"/>
      <c r="B127" s="39"/>
      <c r="C127" s="218" t="s">
        <v>83</v>
      </c>
      <c r="D127" s="218" t="s">
        <v>123</v>
      </c>
      <c r="E127" s="219" t="s">
        <v>124</v>
      </c>
      <c r="F127" s="220" t="s">
        <v>125</v>
      </c>
      <c r="G127" s="221" t="s">
        <v>126</v>
      </c>
      <c r="H127" s="222">
        <v>1365</v>
      </c>
      <c r="I127" s="223"/>
      <c r="J127" s="224">
        <f>ROUND(I127*H127,2)</f>
        <v>0</v>
      </c>
      <c r="K127" s="220" t="s">
        <v>127</v>
      </c>
      <c r="L127" s="44"/>
      <c r="M127" s="225" t="s">
        <v>1</v>
      </c>
      <c r="N127" s="226" t="s">
        <v>40</v>
      </c>
      <c r="O127" s="91"/>
      <c r="P127" s="227">
        <f>O127*H127</f>
        <v>0</v>
      </c>
      <c r="Q127" s="227">
        <v>0</v>
      </c>
      <c r="R127" s="227">
        <f>Q127*H127</f>
        <v>0</v>
      </c>
      <c r="S127" s="227">
        <v>0.01</v>
      </c>
      <c r="T127" s="228">
        <f>S127*H127</f>
        <v>13.65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229" t="s">
        <v>128</v>
      </c>
      <c r="AT127" s="229" t="s">
        <v>123</v>
      </c>
      <c r="AU127" s="229" t="s">
        <v>85</v>
      </c>
      <c r="AY127" s="17" t="s">
        <v>120</v>
      </c>
      <c r="BE127" s="230">
        <f>IF(N127="základní",J127,0)</f>
        <v>0</v>
      </c>
      <c r="BF127" s="230">
        <f>IF(N127="snížená",J127,0)</f>
        <v>0</v>
      </c>
      <c r="BG127" s="230">
        <f>IF(N127="zákl. přenesená",J127,0)</f>
        <v>0</v>
      </c>
      <c r="BH127" s="230">
        <f>IF(N127="sníž. přenesená",J127,0)</f>
        <v>0</v>
      </c>
      <c r="BI127" s="230">
        <f>IF(N127="nulová",J127,0)</f>
        <v>0</v>
      </c>
      <c r="BJ127" s="17" t="s">
        <v>83</v>
      </c>
      <c r="BK127" s="230">
        <f>ROUND(I127*H127,2)</f>
        <v>0</v>
      </c>
      <c r="BL127" s="17" t="s">
        <v>128</v>
      </c>
      <c r="BM127" s="229" t="s">
        <v>129</v>
      </c>
    </row>
    <row r="128" s="13" customFormat="1">
      <c r="A128" s="13"/>
      <c r="B128" s="231"/>
      <c r="C128" s="232"/>
      <c r="D128" s="233" t="s">
        <v>130</v>
      </c>
      <c r="E128" s="234" t="s">
        <v>1</v>
      </c>
      <c r="F128" s="235" t="s">
        <v>131</v>
      </c>
      <c r="G128" s="232"/>
      <c r="H128" s="234" t="s">
        <v>1</v>
      </c>
      <c r="I128" s="236"/>
      <c r="J128" s="232"/>
      <c r="K128" s="232"/>
      <c r="L128" s="237"/>
      <c r="M128" s="238"/>
      <c r="N128" s="239"/>
      <c r="O128" s="239"/>
      <c r="P128" s="239"/>
      <c r="Q128" s="239"/>
      <c r="R128" s="239"/>
      <c r="S128" s="239"/>
      <c r="T128" s="240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41" t="s">
        <v>130</v>
      </c>
      <c r="AU128" s="241" t="s">
        <v>85</v>
      </c>
      <c r="AV128" s="13" t="s">
        <v>83</v>
      </c>
      <c r="AW128" s="13" t="s">
        <v>32</v>
      </c>
      <c r="AX128" s="13" t="s">
        <v>75</v>
      </c>
      <c r="AY128" s="241" t="s">
        <v>120</v>
      </c>
    </row>
    <row r="129" s="14" customFormat="1">
      <c r="A129" s="14"/>
      <c r="B129" s="242"/>
      <c r="C129" s="243"/>
      <c r="D129" s="233" t="s">
        <v>130</v>
      </c>
      <c r="E129" s="244" t="s">
        <v>1</v>
      </c>
      <c r="F129" s="245" t="s">
        <v>132</v>
      </c>
      <c r="G129" s="243"/>
      <c r="H129" s="246">
        <v>1365</v>
      </c>
      <c r="I129" s="247"/>
      <c r="J129" s="243"/>
      <c r="K129" s="243"/>
      <c r="L129" s="248"/>
      <c r="M129" s="249"/>
      <c r="N129" s="250"/>
      <c r="O129" s="250"/>
      <c r="P129" s="250"/>
      <c r="Q129" s="250"/>
      <c r="R129" s="250"/>
      <c r="S129" s="250"/>
      <c r="T129" s="251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252" t="s">
        <v>130</v>
      </c>
      <c r="AU129" s="252" t="s">
        <v>85</v>
      </c>
      <c r="AV129" s="14" t="s">
        <v>85</v>
      </c>
      <c r="AW129" s="14" t="s">
        <v>32</v>
      </c>
      <c r="AX129" s="14" t="s">
        <v>83</v>
      </c>
      <c r="AY129" s="252" t="s">
        <v>120</v>
      </c>
    </row>
    <row r="130" s="12" customFormat="1" ht="25.92" customHeight="1">
      <c r="A130" s="12"/>
      <c r="B130" s="202"/>
      <c r="C130" s="203"/>
      <c r="D130" s="204" t="s">
        <v>74</v>
      </c>
      <c r="E130" s="205" t="s">
        <v>133</v>
      </c>
      <c r="F130" s="205" t="s">
        <v>81</v>
      </c>
      <c r="G130" s="203"/>
      <c r="H130" s="203"/>
      <c r="I130" s="206"/>
      <c r="J130" s="207">
        <f>BK130</f>
        <v>0</v>
      </c>
      <c r="K130" s="203"/>
      <c r="L130" s="208"/>
      <c r="M130" s="209"/>
      <c r="N130" s="210"/>
      <c r="O130" s="210"/>
      <c r="P130" s="211">
        <f>P131+P152+P163+P167+P175</f>
        <v>0</v>
      </c>
      <c r="Q130" s="210"/>
      <c r="R130" s="211">
        <f>R131+R152+R163+R167+R175</f>
        <v>0</v>
      </c>
      <c r="S130" s="210"/>
      <c r="T130" s="212">
        <f>T131+T152+T163+T167+T175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13" t="s">
        <v>134</v>
      </c>
      <c r="AT130" s="214" t="s">
        <v>74</v>
      </c>
      <c r="AU130" s="214" t="s">
        <v>75</v>
      </c>
      <c r="AY130" s="213" t="s">
        <v>120</v>
      </c>
      <c r="BK130" s="215">
        <f>BK131+BK152+BK163+BK167+BK175</f>
        <v>0</v>
      </c>
    </row>
    <row r="131" s="12" customFormat="1" ht="22.8" customHeight="1">
      <c r="A131" s="12"/>
      <c r="B131" s="202"/>
      <c r="C131" s="203"/>
      <c r="D131" s="204" t="s">
        <v>74</v>
      </c>
      <c r="E131" s="216" t="s">
        <v>135</v>
      </c>
      <c r="F131" s="216" t="s">
        <v>136</v>
      </c>
      <c r="G131" s="203"/>
      <c r="H131" s="203"/>
      <c r="I131" s="206"/>
      <c r="J131" s="217">
        <f>BK131</f>
        <v>0</v>
      </c>
      <c r="K131" s="203"/>
      <c r="L131" s="208"/>
      <c r="M131" s="209"/>
      <c r="N131" s="210"/>
      <c r="O131" s="210"/>
      <c r="P131" s="211">
        <f>SUM(P132:P151)</f>
        <v>0</v>
      </c>
      <c r="Q131" s="210"/>
      <c r="R131" s="211">
        <f>SUM(R132:R151)</f>
        <v>0</v>
      </c>
      <c r="S131" s="210"/>
      <c r="T131" s="212">
        <f>SUM(T132:T151)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13" t="s">
        <v>134</v>
      </c>
      <c r="AT131" s="214" t="s">
        <v>74</v>
      </c>
      <c r="AU131" s="214" t="s">
        <v>83</v>
      </c>
      <c r="AY131" s="213" t="s">
        <v>120</v>
      </c>
      <c r="BK131" s="215">
        <f>SUM(BK132:BK151)</f>
        <v>0</v>
      </c>
    </row>
    <row r="132" s="2" customFormat="1" ht="24.15" customHeight="1">
      <c r="A132" s="38"/>
      <c r="B132" s="39"/>
      <c r="C132" s="218" t="s">
        <v>85</v>
      </c>
      <c r="D132" s="218" t="s">
        <v>123</v>
      </c>
      <c r="E132" s="219" t="s">
        <v>137</v>
      </c>
      <c r="F132" s="220" t="s">
        <v>138</v>
      </c>
      <c r="G132" s="221" t="s">
        <v>139</v>
      </c>
      <c r="H132" s="222">
        <v>1</v>
      </c>
      <c r="I132" s="223"/>
      <c r="J132" s="224">
        <f>ROUND(I132*H132,2)</f>
        <v>0</v>
      </c>
      <c r="K132" s="220" t="s">
        <v>127</v>
      </c>
      <c r="L132" s="44"/>
      <c r="M132" s="225" t="s">
        <v>1</v>
      </c>
      <c r="N132" s="226" t="s">
        <v>40</v>
      </c>
      <c r="O132" s="91"/>
      <c r="P132" s="227">
        <f>O132*H132</f>
        <v>0</v>
      </c>
      <c r="Q132" s="227">
        <v>0</v>
      </c>
      <c r="R132" s="227">
        <f>Q132*H132</f>
        <v>0</v>
      </c>
      <c r="S132" s="227">
        <v>0</v>
      </c>
      <c r="T132" s="228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29" t="s">
        <v>140</v>
      </c>
      <c r="AT132" s="229" t="s">
        <v>123</v>
      </c>
      <c r="AU132" s="229" t="s">
        <v>85</v>
      </c>
      <c r="AY132" s="17" t="s">
        <v>120</v>
      </c>
      <c r="BE132" s="230">
        <f>IF(N132="základní",J132,0)</f>
        <v>0</v>
      </c>
      <c r="BF132" s="230">
        <f>IF(N132="snížená",J132,0)</f>
        <v>0</v>
      </c>
      <c r="BG132" s="230">
        <f>IF(N132="zákl. přenesená",J132,0)</f>
        <v>0</v>
      </c>
      <c r="BH132" s="230">
        <f>IF(N132="sníž. přenesená",J132,0)</f>
        <v>0</v>
      </c>
      <c r="BI132" s="230">
        <f>IF(N132="nulová",J132,0)</f>
        <v>0</v>
      </c>
      <c r="BJ132" s="17" t="s">
        <v>83</v>
      </c>
      <c r="BK132" s="230">
        <f>ROUND(I132*H132,2)</f>
        <v>0</v>
      </c>
      <c r="BL132" s="17" t="s">
        <v>140</v>
      </c>
      <c r="BM132" s="229" t="s">
        <v>141</v>
      </c>
    </row>
    <row r="133" s="13" customFormat="1">
      <c r="A133" s="13"/>
      <c r="B133" s="231"/>
      <c r="C133" s="232"/>
      <c r="D133" s="233" t="s">
        <v>130</v>
      </c>
      <c r="E133" s="234" t="s">
        <v>1</v>
      </c>
      <c r="F133" s="235" t="s">
        <v>142</v>
      </c>
      <c r="G133" s="232"/>
      <c r="H133" s="234" t="s">
        <v>1</v>
      </c>
      <c r="I133" s="236"/>
      <c r="J133" s="232"/>
      <c r="K133" s="232"/>
      <c r="L133" s="237"/>
      <c r="M133" s="238"/>
      <c r="N133" s="239"/>
      <c r="O133" s="239"/>
      <c r="P133" s="239"/>
      <c r="Q133" s="239"/>
      <c r="R133" s="239"/>
      <c r="S133" s="239"/>
      <c r="T133" s="240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41" t="s">
        <v>130</v>
      </c>
      <c r="AU133" s="241" t="s">
        <v>85</v>
      </c>
      <c r="AV133" s="13" t="s">
        <v>83</v>
      </c>
      <c r="AW133" s="13" t="s">
        <v>32</v>
      </c>
      <c r="AX133" s="13" t="s">
        <v>75</v>
      </c>
      <c r="AY133" s="241" t="s">
        <v>120</v>
      </c>
    </row>
    <row r="134" s="13" customFormat="1">
      <c r="A134" s="13"/>
      <c r="B134" s="231"/>
      <c r="C134" s="232"/>
      <c r="D134" s="233" t="s">
        <v>130</v>
      </c>
      <c r="E134" s="234" t="s">
        <v>1</v>
      </c>
      <c r="F134" s="235" t="s">
        <v>143</v>
      </c>
      <c r="G134" s="232"/>
      <c r="H134" s="234" t="s">
        <v>1</v>
      </c>
      <c r="I134" s="236"/>
      <c r="J134" s="232"/>
      <c r="K134" s="232"/>
      <c r="L134" s="237"/>
      <c r="M134" s="238"/>
      <c r="N134" s="239"/>
      <c r="O134" s="239"/>
      <c r="P134" s="239"/>
      <c r="Q134" s="239"/>
      <c r="R134" s="239"/>
      <c r="S134" s="239"/>
      <c r="T134" s="240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41" t="s">
        <v>130</v>
      </c>
      <c r="AU134" s="241" t="s">
        <v>85</v>
      </c>
      <c r="AV134" s="13" t="s">
        <v>83</v>
      </c>
      <c r="AW134" s="13" t="s">
        <v>32</v>
      </c>
      <c r="AX134" s="13" t="s">
        <v>75</v>
      </c>
      <c r="AY134" s="241" t="s">
        <v>120</v>
      </c>
    </row>
    <row r="135" s="14" customFormat="1">
      <c r="A135" s="14"/>
      <c r="B135" s="242"/>
      <c r="C135" s="243"/>
      <c r="D135" s="233" t="s">
        <v>130</v>
      </c>
      <c r="E135" s="244" t="s">
        <v>1</v>
      </c>
      <c r="F135" s="245" t="s">
        <v>83</v>
      </c>
      <c r="G135" s="243"/>
      <c r="H135" s="246">
        <v>1</v>
      </c>
      <c r="I135" s="247"/>
      <c r="J135" s="243"/>
      <c r="K135" s="243"/>
      <c r="L135" s="248"/>
      <c r="M135" s="249"/>
      <c r="N135" s="250"/>
      <c r="O135" s="250"/>
      <c r="P135" s="250"/>
      <c r="Q135" s="250"/>
      <c r="R135" s="250"/>
      <c r="S135" s="250"/>
      <c r="T135" s="251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52" t="s">
        <v>130</v>
      </c>
      <c r="AU135" s="252" t="s">
        <v>85</v>
      </c>
      <c r="AV135" s="14" t="s">
        <v>85</v>
      </c>
      <c r="AW135" s="14" t="s">
        <v>32</v>
      </c>
      <c r="AX135" s="14" t="s">
        <v>83</v>
      </c>
      <c r="AY135" s="252" t="s">
        <v>120</v>
      </c>
    </row>
    <row r="136" s="2" customFormat="1" ht="14.4" customHeight="1">
      <c r="A136" s="38"/>
      <c r="B136" s="39"/>
      <c r="C136" s="218" t="s">
        <v>144</v>
      </c>
      <c r="D136" s="218" t="s">
        <v>123</v>
      </c>
      <c r="E136" s="219" t="s">
        <v>145</v>
      </c>
      <c r="F136" s="220" t="s">
        <v>146</v>
      </c>
      <c r="G136" s="221" t="s">
        <v>139</v>
      </c>
      <c r="H136" s="222">
        <v>1</v>
      </c>
      <c r="I136" s="223"/>
      <c r="J136" s="224">
        <f>ROUND(I136*H136,2)</f>
        <v>0</v>
      </c>
      <c r="K136" s="220" t="s">
        <v>127</v>
      </c>
      <c r="L136" s="44"/>
      <c r="M136" s="225" t="s">
        <v>1</v>
      </c>
      <c r="N136" s="226" t="s">
        <v>40</v>
      </c>
      <c r="O136" s="91"/>
      <c r="P136" s="227">
        <f>O136*H136</f>
        <v>0</v>
      </c>
      <c r="Q136" s="227">
        <v>0</v>
      </c>
      <c r="R136" s="227">
        <f>Q136*H136</f>
        <v>0</v>
      </c>
      <c r="S136" s="227">
        <v>0</v>
      </c>
      <c r="T136" s="228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29" t="s">
        <v>140</v>
      </c>
      <c r="AT136" s="229" t="s">
        <v>123</v>
      </c>
      <c r="AU136" s="229" t="s">
        <v>85</v>
      </c>
      <c r="AY136" s="17" t="s">
        <v>120</v>
      </c>
      <c r="BE136" s="230">
        <f>IF(N136="základní",J136,0)</f>
        <v>0</v>
      </c>
      <c r="BF136" s="230">
        <f>IF(N136="snížená",J136,0)</f>
        <v>0</v>
      </c>
      <c r="BG136" s="230">
        <f>IF(N136="zákl. přenesená",J136,0)</f>
        <v>0</v>
      </c>
      <c r="BH136" s="230">
        <f>IF(N136="sníž. přenesená",J136,0)</f>
        <v>0</v>
      </c>
      <c r="BI136" s="230">
        <f>IF(N136="nulová",J136,0)</f>
        <v>0</v>
      </c>
      <c r="BJ136" s="17" t="s">
        <v>83</v>
      </c>
      <c r="BK136" s="230">
        <f>ROUND(I136*H136,2)</f>
        <v>0</v>
      </c>
      <c r="BL136" s="17" t="s">
        <v>140</v>
      </c>
      <c r="BM136" s="229" t="s">
        <v>147</v>
      </c>
    </row>
    <row r="137" s="13" customFormat="1">
      <c r="A137" s="13"/>
      <c r="B137" s="231"/>
      <c r="C137" s="232"/>
      <c r="D137" s="233" t="s">
        <v>130</v>
      </c>
      <c r="E137" s="234" t="s">
        <v>1</v>
      </c>
      <c r="F137" s="235" t="s">
        <v>148</v>
      </c>
      <c r="G137" s="232"/>
      <c r="H137" s="234" t="s">
        <v>1</v>
      </c>
      <c r="I137" s="236"/>
      <c r="J137" s="232"/>
      <c r="K137" s="232"/>
      <c r="L137" s="237"/>
      <c r="M137" s="238"/>
      <c r="N137" s="239"/>
      <c r="O137" s="239"/>
      <c r="P137" s="239"/>
      <c r="Q137" s="239"/>
      <c r="R137" s="239"/>
      <c r="S137" s="239"/>
      <c r="T137" s="240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41" t="s">
        <v>130</v>
      </c>
      <c r="AU137" s="241" t="s">
        <v>85</v>
      </c>
      <c r="AV137" s="13" t="s">
        <v>83</v>
      </c>
      <c r="AW137" s="13" t="s">
        <v>32</v>
      </c>
      <c r="AX137" s="13" t="s">
        <v>75</v>
      </c>
      <c r="AY137" s="241" t="s">
        <v>120</v>
      </c>
    </row>
    <row r="138" s="14" customFormat="1">
      <c r="A138" s="14"/>
      <c r="B138" s="242"/>
      <c r="C138" s="243"/>
      <c r="D138" s="233" t="s">
        <v>130</v>
      </c>
      <c r="E138" s="244" t="s">
        <v>1</v>
      </c>
      <c r="F138" s="245" t="s">
        <v>83</v>
      </c>
      <c r="G138" s="243"/>
      <c r="H138" s="246">
        <v>1</v>
      </c>
      <c r="I138" s="247"/>
      <c r="J138" s="243"/>
      <c r="K138" s="243"/>
      <c r="L138" s="248"/>
      <c r="M138" s="249"/>
      <c r="N138" s="250"/>
      <c r="O138" s="250"/>
      <c r="P138" s="250"/>
      <c r="Q138" s="250"/>
      <c r="R138" s="250"/>
      <c r="S138" s="250"/>
      <c r="T138" s="251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52" t="s">
        <v>130</v>
      </c>
      <c r="AU138" s="252" t="s">
        <v>85</v>
      </c>
      <c r="AV138" s="14" t="s">
        <v>85</v>
      </c>
      <c r="AW138" s="14" t="s">
        <v>32</v>
      </c>
      <c r="AX138" s="14" t="s">
        <v>83</v>
      </c>
      <c r="AY138" s="252" t="s">
        <v>120</v>
      </c>
    </row>
    <row r="139" s="2" customFormat="1" ht="14.4" customHeight="1">
      <c r="A139" s="38"/>
      <c r="B139" s="39"/>
      <c r="C139" s="218" t="s">
        <v>128</v>
      </c>
      <c r="D139" s="218" t="s">
        <v>123</v>
      </c>
      <c r="E139" s="219" t="s">
        <v>149</v>
      </c>
      <c r="F139" s="220" t="s">
        <v>150</v>
      </c>
      <c r="G139" s="221" t="s">
        <v>139</v>
      </c>
      <c r="H139" s="222">
        <v>1</v>
      </c>
      <c r="I139" s="223"/>
      <c r="J139" s="224">
        <f>ROUND(I139*H139,2)</f>
        <v>0</v>
      </c>
      <c r="K139" s="220" t="s">
        <v>127</v>
      </c>
      <c r="L139" s="44"/>
      <c r="M139" s="225" t="s">
        <v>1</v>
      </c>
      <c r="N139" s="226" t="s">
        <v>40</v>
      </c>
      <c r="O139" s="91"/>
      <c r="P139" s="227">
        <f>O139*H139</f>
        <v>0</v>
      </c>
      <c r="Q139" s="227">
        <v>0</v>
      </c>
      <c r="R139" s="227">
        <f>Q139*H139</f>
        <v>0</v>
      </c>
      <c r="S139" s="227">
        <v>0</v>
      </c>
      <c r="T139" s="228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29" t="s">
        <v>140</v>
      </c>
      <c r="AT139" s="229" t="s">
        <v>123</v>
      </c>
      <c r="AU139" s="229" t="s">
        <v>85</v>
      </c>
      <c r="AY139" s="17" t="s">
        <v>120</v>
      </c>
      <c r="BE139" s="230">
        <f>IF(N139="základní",J139,0)</f>
        <v>0</v>
      </c>
      <c r="BF139" s="230">
        <f>IF(N139="snížená",J139,0)</f>
        <v>0</v>
      </c>
      <c r="BG139" s="230">
        <f>IF(N139="zákl. přenesená",J139,0)</f>
        <v>0</v>
      </c>
      <c r="BH139" s="230">
        <f>IF(N139="sníž. přenesená",J139,0)</f>
        <v>0</v>
      </c>
      <c r="BI139" s="230">
        <f>IF(N139="nulová",J139,0)</f>
        <v>0</v>
      </c>
      <c r="BJ139" s="17" t="s">
        <v>83</v>
      </c>
      <c r="BK139" s="230">
        <f>ROUND(I139*H139,2)</f>
        <v>0</v>
      </c>
      <c r="BL139" s="17" t="s">
        <v>140</v>
      </c>
      <c r="BM139" s="229" t="s">
        <v>151</v>
      </c>
    </row>
    <row r="140" s="13" customFormat="1">
      <c r="A140" s="13"/>
      <c r="B140" s="231"/>
      <c r="C140" s="232"/>
      <c r="D140" s="233" t="s">
        <v>130</v>
      </c>
      <c r="E140" s="234" t="s">
        <v>1</v>
      </c>
      <c r="F140" s="235" t="s">
        <v>152</v>
      </c>
      <c r="G140" s="232"/>
      <c r="H140" s="234" t="s">
        <v>1</v>
      </c>
      <c r="I140" s="236"/>
      <c r="J140" s="232"/>
      <c r="K140" s="232"/>
      <c r="L140" s="237"/>
      <c r="M140" s="238"/>
      <c r="N140" s="239"/>
      <c r="O140" s="239"/>
      <c r="P140" s="239"/>
      <c r="Q140" s="239"/>
      <c r="R140" s="239"/>
      <c r="S140" s="239"/>
      <c r="T140" s="240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41" t="s">
        <v>130</v>
      </c>
      <c r="AU140" s="241" t="s">
        <v>85</v>
      </c>
      <c r="AV140" s="13" t="s">
        <v>83</v>
      </c>
      <c r="AW140" s="13" t="s">
        <v>32</v>
      </c>
      <c r="AX140" s="13" t="s">
        <v>75</v>
      </c>
      <c r="AY140" s="241" t="s">
        <v>120</v>
      </c>
    </row>
    <row r="141" s="14" customFormat="1">
      <c r="A141" s="14"/>
      <c r="B141" s="242"/>
      <c r="C141" s="243"/>
      <c r="D141" s="233" t="s">
        <v>130</v>
      </c>
      <c r="E141" s="244" t="s">
        <v>1</v>
      </c>
      <c r="F141" s="245" t="s">
        <v>83</v>
      </c>
      <c r="G141" s="243"/>
      <c r="H141" s="246">
        <v>1</v>
      </c>
      <c r="I141" s="247"/>
      <c r="J141" s="243"/>
      <c r="K141" s="243"/>
      <c r="L141" s="248"/>
      <c r="M141" s="249"/>
      <c r="N141" s="250"/>
      <c r="O141" s="250"/>
      <c r="P141" s="250"/>
      <c r="Q141" s="250"/>
      <c r="R141" s="250"/>
      <c r="S141" s="250"/>
      <c r="T141" s="251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52" t="s">
        <v>130</v>
      </c>
      <c r="AU141" s="252" t="s">
        <v>85</v>
      </c>
      <c r="AV141" s="14" t="s">
        <v>85</v>
      </c>
      <c r="AW141" s="14" t="s">
        <v>32</v>
      </c>
      <c r="AX141" s="14" t="s">
        <v>83</v>
      </c>
      <c r="AY141" s="252" t="s">
        <v>120</v>
      </c>
    </row>
    <row r="142" s="2" customFormat="1" ht="14.4" customHeight="1">
      <c r="A142" s="38"/>
      <c r="B142" s="39"/>
      <c r="C142" s="218" t="s">
        <v>134</v>
      </c>
      <c r="D142" s="218" t="s">
        <v>123</v>
      </c>
      <c r="E142" s="219" t="s">
        <v>153</v>
      </c>
      <c r="F142" s="220" t="s">
        <v>154</v>
      </c>
      <c r="G142" s="221" t="s">
        <v>139</v>
      </c>
      <c r="H142" s="222">
        <v>1</v>
      </c>
      <c r="I142" s="223"/>
      <c r="J142" s="224">
        <f>ROUND(I142*H142,2)</f>
        <v>0</v>
      </c>
      <c r="K142" s="220" t="s">
        <v>127</v>
      </c>
      <c r="L142" s="44"/>
      <c r="M142" s="225" t="s">
        <v>1</v>
      </c>
      <c r="N142" s="226" t="s">
        <v>40</v>
      </c>
      <c r="O142" s="91"/>
      <c r="P142" s="227">
        <f>O142*H142</f>
        <v>0</v>
      </c>
      <c r="Q142" s="227">
        <v>0</v>
      </c>
      <c r="R142" s="227">
        <f>Q142*H142</f>
        <v>0</v>
      </c>
      <c r="S142" s="227">
        <v>0</v>
      </c>
      <c r="T142" s="228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29" t="s">
        <v>140</v>
      </c>
      <c r="AT142" s="229" t="s">
        <v>123</v>
      </c>
      <c r="AU142" s="229" t="s">
        <v>85</v>
      </c>
      <c r="AY142" s="17" t="s">
        <v>120</v>
      </c>
      <c r="BE142" s="230">
        <f>IF(N142="základní",J142,0)</f>
        <v>0</v>
      </c>
      <c r="BF142" s="230">
        <f>IF(N142="snížená",J142,0)</f>
        <v>0</v>
      </c>
      <c r="BG142" s="230">
        <f>IF(N142="zákl. přenesená",J142,0)</f>
        <v>0</v>
      </c>
      <c r="BH142" s="230">
        <f>IF(N142="sníž. přenesená",J142,0)</f>
        <v>0</v>
      </c>
      <c r="BI142" s="230">
        <f>IF(N142="nulová",J142,0)</f>
        <v>0</v>
      </c>
      <c r="BJ142" s="17" t="s">
        <v>83</v>
      </c>
      <c r="BK142" s="230">
        <f>ROUND(I142*H142,2)</f>
        <v>0</v>
      </c>
      <c r="BL142" s="17" t="s">
        <v>140</v>
      </c>
      <c r="BM142" s="229" t="s">
        <v>155</v>
      </c>
    </row>
    <row r="143" s="13" customFormat="1">
      <c r="A143" s="13"/>
      <c r="B143" s="231"/>
      <c r="C143" s="232"/>
      <c r="D143" s="233" t="s">
        <v>130</v>
      </c>
      <c r="E143" s="234" t="s">
        <v>1</v>
      </c>
      <c r="F143" s="235" t="s">
        <v>156</v>
      </c>
      <c r="G143" s="232"/>
      <c r="H143" s="234" t="s">
        <v>1</v>
      </c>
      <c r="I143" s="236"/>
      <c r="J143" s="232"/>
      <c r="K143" s="232"/>
      <c r="L143" s="237"/>
      <c r="M143" s="238"/>
      <c r="N143" s="239"/>
      <c r="O143" s="239"/>
      <c r="P143" s="239"/>
      <c r="Q143" s="239"/>
      <c r="R143" s="239"/>
      <c r="S143" s="239"/>
      <c r="T143" s="240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41" t="s">
        <v>130</v>
      </c>
      <c r="AU143" s="241" t="s">
        <v>85</v>
      </c>
      <c r="AV143" s="13" t="s">
        <v>83</v>
      </c>
      <c r="AW143" s="13" t="s">
        <v>32</v>
      </c>
      <c r="AX143" s="13" t="s">
        <v>75</v>
      </c>
      <c r="AY143" s="241" t="s">
        <v>120</v>
      </c>
    </row>
    <row r="144" s="14" customFormat="1">
      <c r="A144" s="14"/>
      <c r="B144" s="242"/>
      <c r="C144" s="243"/>
      <c r="D144" s="233" t="s">
        <v>130</v>
      </c>
      <c r="E144" s="244" t="s">
        <v>1</v>
      </c>
      <c r="F144" s="245" t="s">
        <v>83</v>
      </c>
      <c r="G144" s="243"/>
      <c r="H144" s="246">
        <v>1</v>
      </c>
      <c r="I144" s="247"/>
      <c r="J144" s="243"/>
      <c r="K144" s="243"/>
      <c r="L144" s="248"/>
      <c r="M144" s="249"/>
      <c r="N144" s="250"/>
      <c r="O144" s="250"/>
      <c r="P144" s="250"/>
      <c r="Q144" s="250"/>
      <c r="R144" s="250"/>
      <c r="S144" s="250"/>
      <c r="T144" s="251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52" t="s">
        <v>130</v>
      </c>
      <c r="AU144" s="252" t="s">
        <v>85</v>
      </c>
      <c r="AV144" s="14" t="s">
        <v>85</v>
      </c>
      <c r="AW144" s="14" t="s">
        <v>32</v>
      </c>
      <c r="AX144" s="14" t="s">
        <v>83</v>
      </c>
      <c r="AY144" s="252" t="s">
        <v>120</v>
      </c>
    </row>
    <row r="145" s="2" customFormat="1" ht="14.4" customHeight="1">
      <c r="A145" s="38"/>
      <c r="B145" s="39"/>
      <c r="C145" s="218" t="s">
        <v>157</v>
      </c>
      <c r="D145" s="218" t="s">
        <v>123</v>
      </c>
      <c r="E145" s="219" t="s">
        <v>158</v>
      </c>
      <c r="F145" s="220" t="s">
        <v>159</v>
      </c>
      <c r="G145" s="221" t="s">
        <v>160</v>
      </c>
      <c r="H145" s="222">
        <v>1</v>
      </c>
      <c r="I145" s="223"/>
      <c r="J145" s="224">
        <f>ROUND(I145*H145,2)</f>
        <v>0</v>
      </c>
      <c r="K145" s="220" t="s">
        <v>127</v>
      </c>
      <c r="L145" s="44"/>
      <c r="M145" s="225" t="s">
        <v>1</v>
      </c>
      <c r="N145" s="226" t="s">
        <v>40</v>
      </c>
      <c r="O145" s="91"/>
      <c r="P145" s="227">
        <f>O145*H145</f>
        <v>0</v>
      </c>
      <c r="Q145" s="227">
        <v>0</v>
      </c>
      <c r="R145" s="227">
        <f>Q145*H145</f>
        <v>0</v>
      </c>
      <c r="S145" s="227">
        <v>0</v>
      </c>
      <c r="T145" s="228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29" t="s">
        <v>140</v>
      </c>
      <c r="AT145" s="229" t="s">
        <v>123</v>
      </c>
      <c r="AU145" s="229" t="s">
        <v>85</v>
      </c>
      <c r="AY145" s="17" t="s">
        <v>120</v>
      </c>
      <c r="BE145" s="230">
        <f>IF(N145="základní",J145,0)</f>
        <v>0</v>
      </c>
      <c r="BF145" s="230">
        <f>IF(N145="snížená",J145,0)</f>
        <v>0</v>
      </c>
      <c r="BG145" s="230">
        <f>IF(N145="zákl. přenesená",J145,0)</f>
        <v>0</v>
      </c>
      <c r="BH145" s="230">
        <f>IF(N145="sníž. přenesená",J145,0)</f>
        <v>0</v>
      </c>
      <c r="BI145" s="230">
        <f>IF(N145="nulová",J145,0)</f>
        <v>0</v>
      </c>
      <c r="BJ145" s="17" t="s">
        <v>83</v>
      </c>
      <c r="BK145" s="230">
        <f>ROUND(I145*H145,2)</f>
        <v>0</v>
      </c>
      <c r="BL145" s="17" t="s">
        <v>140</v>
      </c>
      <c r="BM145" s="229" t="s">
        <v>161</v>
      </c>
    </row>
    <row r="146" s="13" customFormat="1">
      <c r="A146" s="13"/>
      <c r="B146" s="231"/>
      <c r="C146" s="232"/>
      <c r="D146" s="233" t="s">
        <v>130</v>
      </c>
      <c r="E146" s="234" t="s">
        <v>1</v>
      </c>
      <c r="F146" s="235" t="s">
        <v>162</v>
      </c>
      <c r="G146" s="232"/>
      <c r="H146" s="234" t="s">
        <v>1</v>
      </c>
      <c r="I146" s="236"/>
      <c r="J146" s="232"/>
      <c r="K146" s="232"/>
      <c r="L146" s="237"/>
      <c r="M146" s="238"/>
      <c r="N146" s="239"/>
      <c r="O146" s="239"/>
      <c r="P146" s="239"/>
      <c r="Q146" s="239"/>
      <c r="R146" s="239"/>
      <c r="S146" s="239"/>
      <c r="T146" s="240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41" t="s">
        <v>130</v>
      </c>
      <c r="AU146" s="241" t="s">
        <v>85</v>
      </c>
      <c r="AV146" s="13" t="s">
        <v>83</v>
      </c>
      <c r="AW146" s="13" t="s">
        <v>32</v>
      </c>
      <c r="AX146" s="13" t="s">
        <v>75</v>
      </c>
      <c r="AY146" s="241" t="s">
        <v>120</v>
      </c>
    </row>
    <row r="147" s="13" customFormat="1">
      <c r="A147" s="13"/>
      <c r="B147" s="231"/>
      <c r="C147" s="232"/>
      <c r="D147" s="233" t="s">
        <v>130</v>
      </c>
      <c r="E147" s="234" t="s">
        <v>1</v>
      </c>
      <c r="F147" s="235" t="s">
        <v>163</v>
      </c>
      <c r="G147" s="232"/>
      <c r="H147" s="234" t="s">
        <v>1</v>
      </c>
      <c r="I147" s="236"/>
      <c r="J147" s="232"/>
      <c r="K147" s="232"/>
      <c r="L147" s="237"/>
      <c r="M147" s="238"/>
      <c r="N147" s="239"/>
      <c r="O147" s="239"/>
      <c r="P147" s="239"/>
      <c r="Q147" s="239"/>
      <c r="R147" s="239"/>
      <c r="S147" s="239"/>
      <c r="T147" s="240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1" t="s">
        <v>130</v>
      </c>
      <c r="AU147" s="241" t="s">
        <v>85</v>
      </c>
      <c r="AV147" s="13" t="s">
        <v>83</v>
      </c>
      <c r="AW147" s="13" t="s">
        <v>32</v>
      </c>
      <c r="AX147" s="13" t="s">
        <v>75</v>
      </c>
      <c r="AY147" s="241" t="s">
        <v>120</v>
      </c>
    </row>
    <row r="148" s="14" customFormat="1">
      <c r="A148" s="14"/>
      <c r="B148" s="242"/>
      <c r="C148" s="243"/>
      <c r="D148" s="233" t="s">
        <v>130</v>
      </c>
      <c r="E148" s="244" t="s">
        <v>1</v>
      </c>
      <c r="F148" s="245" t="s">
        <v>83</v>
      </c>
      <c r="G148" s="243"/>
      <c r="H148" s="246">
        <v>1</v>
      </c>
      <c r="I148" s="247"/>
      <c r="J148" s="243"/>
      <c r="K148" s="243"/>
      <c r="L148" s="248"/>
      <c r="M148" s="249"/>
      <c r="N148" s="250"/>
      <c r="O148" s="250"/>
      <c r="P148" s="250"/>
      <c r="Q148" s="250"/>
      <c r="R148" s="250"/>
      <c r="S148" s="250"/>
      <c r="T148" s="251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52" t="s">
        <v>130</v>
      </c>
      <c r="AU148" s="252" t="s">
        <v>85</v>
      </c>
      <c r="AV148" s="14" t="s">
        <v>85</v>
      </c>
      <c r="AW148" s="14" t="s">
        <v>32</v>
      </c>
      <c r="AX148" s="14" t="s">
        <v>83</v>
      </c>
      <c r="AY148" s="252" t="s">
        <v>120</v>
      </c>
    </row>
    <row r="149" s="2" customFormat="1" ht="14.4" customHeight="1">
      <c r="A149" s="38"/>
      <c r="B149" s="39"/>
      <c r="C149" s="218" t="s">
        <v>164</v>
      </c>
      <c r="D149" s="218" t="s">
        <v>123</v>
      </c>
      <c r="E149" s="219" t="s">
        <v>165</v>
      </c>
      <c r="F149" s="220" t="s">
        <v>166</v>
      </c>
      <c r="G149" s="221" t="s">
        <v>139</v>
      </c>
      <c r="H149" s="222">
        <v>1</v>
      </c>
      <c r="I149" s="223"/>
      <c r="J149" s="224">
        <f>ROUND(I149*H149,2)</f>
        <v>0</v>
      </c>
      <c r="K149" s="220" t="s">
        <v>127</v>
      </c>
      <c r="L149" s="44"/>
      <c r="M149" s="225" t="s">
        <v>1</v>
      </c>
      <c r="N149" s="226" t="s">
        <v>40</v>
      </c>
      <c r="O149" s="91"/>
      <c r="P149" s="227">
        <f>O149*H149</f>
        <v>0</v>
      </c>
      <c r="Q149" s="227">
        <v>0</v>
      </c>
      <c r="R149" s="227">
        <f>Q149*H149</f>
        <v>0</v>
      </c>
      <c r="S149" s="227">
        <v>0</v>
      </c>
      <c r="T149" s="228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29" t="s">
        <v>140</v>
      </c>
      <c r="AT149" s="229" t="s">
        <v>123</v>
      </c>
      <c r="AU149" s="229" t="s">
        <v>85</v>
      </c>
      <c r="AY149" s="17" t="s">
        <v>120</v>
      </c>
      <c r="BE149" s="230">
        <f>IF(N149="základní",J149,0)</f>
        <v>0</v>
      </c>
      <c r="BF149" s="230">
        <f>IF(N149="snížená",J149,0)</f>
        <v>0</v>
      </c>
      <c r="BG149" s="230">
        <f>IF(N149="zákl. přenesená",J149,0)</f>
        <v>0</v>
      </c>
      <c r="BH149" s="230">
        <f>IF(N149="sníž. přenesená",J149,0)</f>
        <v>0</v>
      </c>
      <c r="BI149" s="230">
        <f>IF(N149="nulová",J149,0)</f>
        <v>0</v>
      </c>
      <c r="BJ149" s="17" t="s">
        <v>83</v>
      </c>
      <c r="BK149" s="230">
        <f>ROUND(I149*H149,2)</f>
        <v>0</v>
      </c>
      <c r="BL149" s="17" t="s">
        <v>140</v>
      </c>
      <c r="BM149" s="229" t="s">
        <v>167</v>
      </c>
    </row>
    <row r="150" s="13" customFormat="1">
      <c r="A150" s="13"/>
      <c r="B150" s="231"/>
      <c r="C150" s="232"/>
      <c r="D150" s="233" t="s">
        <v>130</v>
      </c>
      <c r="E150" s="234" t="s">
        <v>1</v>
      </c>
      <c r="F150" s="235" t="s">
        <v>168</v>
      </c>
      <c r="G150" s="232"/>
      <c r="H150" s="234" t="s">
        <v>1</v>
      </c>
      <c r="I150" s="236"/>
      <c r="J150" s="232"/>
      <c r="K150" s="232"/>
      <c r="L150" s="237"/>
      <c r="M150" s="238"/>
      <c r="N150" s="239"/>
      <c r="O150" s="239"/>
      <c r="P150" s="239"/>
      <c r="Q150" s="239"/>
      <c r="R150" s="239"/>
      <c r="S150" s="239"/>
      <c r="T150" s="240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41" t="s">
        <v>130</v>
      </c>
      <c r="AU150" s="241" t="s">
        <v>85</v>
      </c>
      <c r="AV150" s="13" t="s">
        <v>83</v>
      </c>
      <c r="AW150" s="13" t="s">
        <v>32</v>
      </c>
      <c r="AX150" s="13" t="s">
        <v>75</v>
      </c>
      <c r="AY150" s="241" t="s">
        <v>120</v>
      </c>
    </row>
    <row r="151" s="14" customFormat="1">
      <c r="A151" s="14"/>
      <c r="B151" s="242"/>
      <c r="C151" s="243"/>
      <c r="D151" s="233" t="s">
        <v>130</v>
      </c>
      <c r="E151" s="244" t="s">
        <v>1</v>
      </c>
      <c r="F151" s="245" t="s">
        <v>83</v>
      </c>
      <c r="G151" s="243"/>
      <c r="H151" s="246">
        <v>1</v>
      </c>
      <c r="I151" s="247"/>
      <c r="J151" s="243"/>
      <c r="K151" s="243"/>
      <c r="L151" s="248"/>
      <c r="M151" s="249"/>
      <c r="N151" s="250"/>
      <c r="O151" s="250"/>
      <c r="P151" s="250"/>
      <c r="Q151" s="250"/>
      <c r="R151" s="250"/>
      <c r="S151" s="250"/>
      <c r="T151" s="251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52" t="s">
        <v>130</v>
      </c>
      <c r="AU151" s="252" t="s">
        <v>85</v>
      </c>
      <c r="AV151" s="14" t="s">
        <v>85</v>
      </c>
      <c r="AW151" s="14" t="s">
        <v>32</v>
      </c>
      <c r="AX151" s="14" t="s">
        <v>83</v>
      </c>
      <c r="AY151" s="252" t="s">
        <v>120</v>
      </c>
    </row>
    <row r="152" s="12" customFormat="1" ht="22.8" customHeight="1">
      <c r="A152" s="12"/>
      <c r="B152" s="202"/>
      <c r="C152" s="203"/>
      <c r="D152" s="204" t="s">
        <v>74</v>
      </c>
      <c r="E152" s="216" t="s">
        <v>169</v>
      </c>
      <c r="F152" s="216" t="s">
        <v>170</v>
      </c>
      <c r="G152" s="203"/>
      <c r="H152" s="203"/>
      <c r="I152" s="206"/>
      <c r="J152" s="217">
        <f>BK152</f>
        <v>0</v>
      </c>
      <c r="K152" s="203"/>
      <c r="L152" s="208"/>
      <c r="M152" s="209"/>
      <c r="N152" s="210"/>
      <c r="O152" s="210"/>
      <c r="P152" s="211">
        <f>SUM(P153:P162)</f>
        <v>0</v>
      </c>
      <c r="Q152" s="210"/>
      <c r="R152" s="211">
        <f>SUM(R153:R162)</f>
        <v>0</v>
      </c>
      <c r="S152" s="210"/>
      <c r="T152" s="212">
        <f>SUM(T153:T162)</f>
        <v>0</v>
      </c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R152" s="213" t="s">
        <v>134</v>
      </c>
      <c r="AT152" s="214" t="s">
        <v>74</v>
      </c>
      <c r="AU152" s="214" t="s">
        <v>83</v>
      </c>
      <c r="AY152" s="213" t="s">
        <v>120</v>
      </c>
      <c r="BK152" s="215">
        <f>SUM(BK153:BK162)</f>
        <v>0</v>
      </c>
    </row>
    <row r="153" s="2" customFormat="1" ht="14.4" customHeight="1">
      <c r="A153" s="38"/>
      <c r="B153" s="39"/>
      <c r="C153" s="218" t="s">
        <v>171</v>
      </c>
      <c r="D153" s="218" t="s">
        <v>123</v>
      </c>
      <c r="E153" s="219" t="s">
        <v>172</v>
      </c>
      <c r="F153" s="220" t="s">
        <v>170</v>
      </c>
      <c r="G153" s="221" t="s">
        <v>139</v>
      </c>
      <c r="H153" s="222">
        <v>1</v>
      </c>
      <c r="I153" s="223"/>
      <c r="J153" s="224">
        <f>ROUND(I153*H153,2)</f>
        <v>0</v>
      </c>
      <c r="K153" s="220" t="s">
        <v>127</v>
      </c>
      <c r="L153" s="44"/>
      <c r="M153" s="225" t="s">
        <v>1</v>
      </c>
      <c r="N153" s="226" t="s">
        <v>40</v>
      </c>
      <c r="O153" s="91"/>
      <c r="P153" s="227">
        <f>O153*H153</f>
        <v>0</v>
      </c>
      <c r="Q153" s="227">
        <v>0</v>
      </c>
      <c r="R153" s="227">
        <f>Q153*H153</f>
        <v>0</v>
      </c>
      <c r="S153" s="227">
        <v>0</v>
      </c>
      <c r="T153" s="228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29" t="s">
        <v>140</v>
      </c>
      <c r="AT153" s="229" t="s">
        <v>123</v>
      </c>
      <c r="AU153" s="229" t="s">
        <v>85</v>
      </c>
      <c r="AY153" s="17" t="s">
        <v>120</v>
      </c>
      <c r="BE153" s="230">
        <f>IF(N153="základní",J153,0)</f>
        <v>0</v>
      </c>
      <c r="BF153" s="230">
        <f>IF(N153="snížená",J153,0)</f>
        <v>0</v>
      </c>
      <c r="BG153" s="230">
        <f>IF(N153="zákl. přenesená",J153,0)</f>
        <v>0</v>
      </c>
      <c r="BH153" s="230">
        <f>IF(N153="sníž. přenesená",J153,0)</f>
        <v>0</v>
      </c>
      <c r="BI153" s="230">
        <f>IF(N153="nulová",J153,0)</f>
        <v>0</v>
      </c>
      <c r="BJ153" s="17" t="s">
        <v>83</v>
      </c>
      <c r="BK153" s="230">
        <f>ROUND(I153*H153,2)</f>
        <v>0</v>
      </c>
      <c r="BL153" s="17" t="s">
        <v>140</v>
      </c>
      <c r="BM153" s="229" t="s">
        <v>173</v>
      </c>
    </row>
    <row r="154" s="13" customFormat="1">
      <c r="A154" s="13"/>
      <c r="B154" s="231"/>
      <c r="C154" s="232"/>
      <c r="D154" s="233" t="s">
        <v>130</v>
      </c>
      <c r="E154" s="234" t="s">
        <v>1</v>
      </c>
      <c r="F154" s="235" t="s">
        <v>174</v>
      </c>
      <c r="G154" s="232"/>
      <c r="H154" s="234" t="s">
        <v>1</v>
      </c>
      <c r="I154" s="236"/>
      <c r="J154" s="232"/>
      <c r="K154" s="232"/>
      <c r="L154" s="237"/>
      <c r="M154" s="238"/>
      <c r="N154" s="239"/>
      <c r="O154" s="239"/>
      <c r="P154" s="239"/>
      <c r="Q154" s="239"/>
      <c r="R154" s="239"/>
      <c r="S154" s="239"/>
      <c r="T154" s="240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41" t="s">
        <v>130</v>
      </c>
      <c r="AU154" s="241" t="s">
        <v>85</v>
      </c>
      <c r="AV154" s="13" t="s">
        <v>83</v>
      </c>
      <c r="AW154" s="13" t="s">
        <v>32</v>
      </c>
      <c r="AX154" s="13" t="s">
        <v>75</v>
      </c>
      <c r="AY154" s="241" t="s">
        <v>120</v>
      </c>
    </row>
    <row r="155" s="13" customFormat="1">
      <c r="A155" s="13"/>
      <c r="B155" s="231"/>
      <c r="C155" s="232"/>
      <c r="D155" s="233" t="s">
        <v>130</v>
      </c>
      <c r="E155" s="234" t="s">
        <v>1</v>
      </c>
      <c r="F155" s="235" t="s">
        <v>175</v>
      </c>
      <c r="G155" s="232"/>
      <c r="H155" s="234" t="s">
        <v>1</v>
      </c>
      <c r="I155" s="236"/>
      <c r="J155" s="232"/>
      <c r="K155" s="232"/>
      <c r="L155" s="237"/>
      <c r="M155" s="238"/>
      <c r="N155" s="239"/>
      <c r="O155" s="239"/>
      <c r="P155" s="239"/>
      <c r="Q155" s="239"/>
      <c r="R155" s="239"/>
      <c r="S155" s="239"/>
      <c r="T155" s="240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41" t="s">
        <v>130</v>
      </c>
      <c r="AU155" s="241" t="s">
        <v>85</v>
      </c>
      <c r="AV155" s="13" t="s">
        <v>83</v>
      </c>
      <c r="AW155" s="13" t="s">
        <v>32</v>
      </c>
      <c r="AX155" s="13" t="s">
        <v>75</v>
      </c>
      <c r="AY155" s="241" t="s">
        <v>120</v>
      </c>
    </row>
    <row r="156" s="13" customFormat="1">
      <c r="A156" s="13"/>
      <c r="B156" s="231"/>
      <c r="C156" s="232"/>
      <c r="D156" s="233" t="s">
        <v>130</v>
      </c>
      <c r="E156" s="234" t="s">
        <v>1</v>
      </c>
      <c r="F156" s="235" t="s">
        <v>176</v>
      </c>
      <c r="G156" s="232"/>
      <c r="H156" s="234" t="s">
        <v>1</v>
      </c>
      <c r="I156" s="236"/>
      <c r="J156" s="232"/>
      <c r="K156" s="232"/>
      <c r="L156" s="237"/>
      <c r="M156" s="238"/>
      <c r="N156" s="239"/>
      <c r="O156" s="239"/>
      <c r="P156" s="239"/>
      <c r="Q156" s="239"/>
      <c r="R156" s="239"/>
      <c r="S156" s="239"/>
      <c r="T156" s="240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41" t="s">
        <v>130</v>
      </c>
      <c r="AU156" s="241" t="s">
        <v>85</v>
      </c>
      <c r="AV156" s="13" t="s">
        <v>83</v>
      </c>
      <c r="AW156" s="13" t="s">
        <v>32</v>
      </c>
      <c r="AX156" s="13" t="s">
        <v>75</v>
      </c>
      <c r="AY156" s="241" t="s">
        <v>120</v>
      </c>
    </row>
    <row r="157" s="13" customFormat="1">
      <c r="A157" s="13"/>
      <c r="B157" s="231"/>
      <c r="C157" s="232"/>
      <c r="D157" s="233" t="s">
        <v>130</v>
      </c>
      <c r="E157" s="234" t="s">
        <v>1</v>
      </c>
      <c r="F157" s="235" t="s">
        <v>177</v>
      </c>
      <c r="G157" s="232"/>
      <c r="H157" s="234" t="s">
        <v>1</v>
      </c>
      <c r="I157" s="236"/>
      <c r="J157" s="232"/>
      <c r="K157" s="232"/>
      <c r="L157" s="237"/>
      <c r="M157" s="238"/>
      <c r="N157" s="239"/>
      <c r="O157" s="239"/>
      <c r="P157" s="239"/>
      <c r="Q157" s="239"/>
      <c r="R157" s="239"/>
      <c r="S157" s="239"/>
      <c r="T157" s="240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41" t="s">
        <v>130</v>
      </c>
      <c r="AU157" s="241" t="s">
        <v>85</v>
      </c>
      <c r="AV157" s="13" t="s">
        <v>83</v>
      </c>
      <c r="AW157" s="13" t="s">
        <v>32</v>
      </c>
      <c r="AX157" s="13" t="s">
        <v>75</v>
      </c>
      <c r="AY157" s="241" t="s">
        <v>120</v>
      </c>
    </row>
    <row r="158" s="13" customFormat="1">
      <c r="A158" s="13"/>
      <c r="B158" s="231"/>
      <c r="C158" s="232"/>
      <c r="D158" s="233" t="s">
        <v>130</v>
      </c>
      <c r="E158" s="234" t="s">
        <v>1</v>
      </c>
      <c r="F158" s="235" t="s">
        <v>178</v>
      </c>
      <c r="G158" s="232"/>
      <c r="H158" s="234" t="s">
        <v>1</v>
      </c>
      <c r="I158" s="236"/>
      <c r="J158" s="232"/>
      <c r="K158" s="232"/>
      <c r="L158" s="237"/>
      <c r="M158" s="238"/>
      <c r="N158" s="239"/>
      <c r="O158" s="239"/>
      <c r="P158" s="239"/>
      <c r="Q158" s="239"/>
      <c r="R158" s="239"/>
      <c r="S158" s="239"/>
      <c r="T158" s="240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41" t="s">
        <v>130</v>
      </c>
      <c r="AU158" s="241" t="s">
        <v>85</v>
      </c>
      <c r="AV158" s="13" t="s">
        <v>83</v>
      </c>
      <c r="AW158" s="13" t="s">
        <v>32</v>
      </c>
      <c r="AX158" s="13" t="s">
        <v>75</v>
      </c>
      <c r="AY158" s="241" t="s">
        <v>120</v>
      </c>
    </row>
    <row r="159" s="13" customFormat="1">
      <c r="A159" s="13"/>
      <c r="B159" s="231"/>
      <c r="C159" s="232"/>
      <c r="D159" s="233" t="s">
        <v>130</v>
      </c>
      <c r="E159" s="234" t="s">
        <v>1</v>
      </c>
      <c r="F159" s="235" t="s">
        <v>179</v>
      </c>
      <c r="G159" s="232"/>
      <c r="H159" s="234" t="s">
        <v>1</v>
      </c>
      <c r="I159" s="236"/>
      <c r="J159" s="232"/>
      <c r="K159" s="232"/>
      <c r="L159" s="237"/>
      <c r="M159" s="238"/>
      <c r="N159" s="239"/>
      <c r="O159" s="239"/>
      <c r="P159" s="239"/>
      <c r="Q159" s="239"/>
      <c r="R159" s="239"/>
      <c r="S159" s="239"/>
      <c r="T159" s="240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41" t="s">
        <v>130</v>
      </c>
      <c r="AU159" s="241" t="s">
        <v>85</v>
      </c>
      <c r="AV159" s="13" t="s">
        <v>83</v>
      </c>
      <c r="AW159" s="13" t="s">
        <v>32</v>
      </c>
      <c r="AX159" s="13" t="s">
        <v>75</v>
      </c>
      <c r="AY159" s="241" t="s">
        <v>120</v>
      </c>
    </row>
    <row r="160" s="13" customFormat="1">
      <c r="A160" s="13"/>
      <c r="B160" s="231"/>
      <c r="C160" s="232"/>
      <c r="D160" s="233" t="s">
        <v>130</v>
      </c>
      <c r="E160" s="234" t="s">
        <v>1</v>
      </c>
      <c r="F160" s="235" t="s">
        <v>180</v>
      </c>
      <c r="G160" s="232"/>
      <c r="H160" s="234" t="s">
        <v>1</v>
      </c>
      <c r="I160" s="236"/>
      <c r="J160" s="232"/>
      <c r="K160" s="232"/>
      <c r="L160" s="237"/>
      <c r="M160" s="238"/>
      <c r="N160" s="239"/>
      <c r="O160" s="239"/>
      <c r="P160" s="239"/>
      <c r="Q160" s="239"/>
      <c r="R160" s="239"/>
      <c r="S160" s="239"/>
      <c r="T160" s="240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41" t="s">
        <v>130</v>
      </c>
      <c r="AU160" s="241" t="s">
        <v>85</v>
      </c>
      <c r="AV160" s="13" t="s">
        <v>83</v>
      </c>
      <c r="AW160" s="13" t="s">
        <v>32</v>
      </c>
      <c r="AX160" s="13" t="s">
        <v>75</v>
      </c>
      <c r="AY160" s="241" t="s">
        <v>120</v>
      </c>
    </row>
    <row r="161" s="13" customFormat="1">
      <c r="A161" s="13"/>
      <c r="B161" s="231"/>
      <c r="C161" s="232"/>
      <c r="D161" s="233" t="s">
        <v>130</v>
      </c>
      <c r="E161" s="234" t="s">
        <v>1</v>
      </c>
      <c r="F161" s="235" t="s">
        <v>181</v>
      </c>
      <c r="G161" s="232"/>
      <c r="H161" s="234" t="s">
        <v>1</v>
      </c>
      <c r="I161" s="236"/>
      <c r="J161" s="232"/>
      <c r="K161" s="232"/>
      <c r="L161" s="237"/>
      <c r="M161" s="238"/>
      <c r="N161" s="239"/>
      <c r="O161" s="239"/>
      <c r="P161" s="239"/>
      <c r="Q161" s="239"/>
      <c r="R161" s="239"/>
      <c r="S161" s="239"/>
      <c r="T161" s="240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41" t="s">
        <v>130</v>
      </c>
      <c r="AU161" s="241" t="s">
        <v>85</v>
      </c>
      <c r="AV161" s="13" t="s">
        <v>83</v>
      </c>
      <c r="AW161" s="13" t="s">
        <v>32</v>
      </c>
      <c r="AX161" s="13" t="s">
        <v>75</v>
      </c>
      <c r="AY161" s="241" t="s">
        <v>120</v>
      </c>
    </row>
    <row r="162" s="14" customFormat="1">
      <c r="A162" s="14"/>
      <c r="B162" s="242"/>
      <c r="C162" s="243"/>
      <c r="D162" s="233" t="s">
        <v>130</v>
      </c>
      <c r="E162" s="244" t="s">
        <v>1</v>
      </c>
      <c r="F162" s="245" t="s">
        <v>83</v>
      </c>
      <c r="G162" s="243"/>
      <c r="H162" s="246">
        <v>1</v>
      </c>
      <c r="I162" s="247"/>
      <c r="J162" s="243"/>
      <c r="K162" s="243"/>
      <c r="L162" s="248"/>
      <c r="M162" s="249"/>
      <c r="N162" s="250"/>
      <c r="O162" s="250"/>
      <c r="P162" s="250"/>
      <c r="Q162" s="250"/>
      <c r="R162" s="250"/>
      <c r="S162" s="250"/>
      <c r="T162" s="251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52" t="s">
        <v>130</v>
      </c>
      <c r="AU162" s="252" t="s">
        <v>85</v>
      </c>
      <c r="AV162" s="14" t="s">
        <v>85</v>
      </c>
      <c r="AW162" s="14" t="s">
        <v>32</v>
      </c>
      <c r="AX162" s="14" t="s">
        <v>83</v>
      </c>
      <c r="AY162" s="252" t="s">
        <v>120</v>
      </c>
    </row>
    <row r="163" s="12" customFormat="1" ht="22.8" customHeight="1">
      <c r="A163" s="12"/>
      <c r="B163" s="202"/>
      <c r="C163" s="203"/>
      <c r="D163" s="204" t="s">
        <v>74</v>
      </c>
      <c r="E163" s="216" t="s">
        <v>182</v>
      </c>
      <c r="F163" s="216" t="s">
        <v>183</v>
      </c>
      <c r="G163" s="203"/>
      <c r="H163" s="203"/>
      <c r="I163" s="206"/>
      <c r="J163" s="217">
        <f>BK163</f>
        <v>0</v>
      </c>
      <c r="K163" s="203"/>
      <c r="L163" s="208"/>
      <c r="M163" s="209"/>
      <c r="N163" s="210"/>
      <c r="O163" s="210"/>
      <c r="P163" s="211">
        <f>SUM(P164:P166)</f>
        <v>0</v>
      </c>
      <c r="Q163" s="210"/>
      <c r="R163" s="211">
        <f>SUM(R164:R166)</f>
        <v>0</v>
      </c>
      <c r="S163" s="210"/>
      <c r="T163" s="212">
        <f>SUM(T164:T166)</f>
        <v>0</v>
      </c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R163" s="213" t="s">
        <v>134</v>
      </c>
      <c r="AT163" s="214" t="s">
        <v>74</v>
      </c>
      <c r="AU163" s="214" t="s">
        <v>83</v>
      </c>
      <c r="AY163" s="213" t="s">
        <v>120</v>
      </c>
      <c r="BK163" s="215">
        <f>SUM(BK164:BK166)</f>
        <v>0</v>
      </c>
    </row>
    <row r="164" s="2" customFormat="1" ht="14.4" customHeight="1">
      <c r="A164" s="38"/>
      <c r="B164" s="39"/>
      <c r="C164" s="218" t="s">
        <v>121</v>
      </c>
      <c r="D164" s="218" t="s">
        <v>123</v>
      </c>
      <c r="E164" s="219" t="s">
        <v>184</v>
      </c>
      <c r="F164" s="220" t="s">
        <v>185</v>
      </c>
      <c r="G164" s="221" t="s">
        <v>139</v>
      </c>
      <c r="H164" s="222">
        <v>6</v>
      </c>
      <c r="I164" s="223"/>
      <c r="J164" s="224">
        <f>ROUND(I164*H164,2)</f>
        <v>0</v>
      </c>
      <c r="K164" s="220" t="s">
        <v>127</v>
      </c>
      <c r="L164" s="44"/>
      <c r="M164" s="225" t="s">
        <v>1</v>
      </c>
      <c r="N164" s="226" t="s">
        <v>40</v>
      </c>
      <c r="O164" s="91"/>
      <c r="P164" s="227">
        <f>O164*H164</f>
        <v>0</v>
      </c>
      <c r="Q164" s="227">
        <v>0</v>
      </c>
      <c r="R164" s="227">
        <f>Q164*H164</f>
        <v>0</v>
      </c>
      <c r="S164" s="227">
        <v>0</v>
      </c>
      <c r="T164" s="228">
        <f>S164*H164</f>
        <v>0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229" t="s">
        <v>140</v>
      </c>
      <c r="AT164" s="229" t="s">
        <v>123</v>
      </c>
      <c r="AU164" s="229" t="s">
        <v>85</v>
      </c>
      <c r="AY164" s="17" t="s">
        <v>120</v>
      </c>
      <c r="BE164" s="230">
        <f>IF(N164="základní",J164,0)</f>
        <v>0</v>
      </c>
      <c r="BF164" s="230">
        <f>IF(N164="snížená",J164,0)</f>
        <v>0</v>
      </c>
      <c r="BG164" s="230">
        <f>IF(N164="zákl. přenesená",J164,0)</f>
        <v>0</v>
      </c>
      <c r="BH164" s="230">
        <f>IF(N164="sníž. přenesená",J164,0)</f>
        <v>0</v>
      </c>
      <c r="BI164" s="230">
        <f>IF(N164="nulová",J164,0)</f>
        <v>0</v>
      </c>
      <c r="BJ164" s="17" t="s">
        <v>83</v>
      </c>
      <c r="BK164" s="230">
        <f>ROUND(I164*H164,2)</f>
        <v>0</v>
      </c>
      <c r="BL164" s="17" t="s">
        <v>140</v>
      </c>
      <c r="BM164" s="229" t="s">
        <v>186</v>
      </c>
    </row>
    <row r="165" s="13" customFormat="1">
      <c r="A165" s="13"/>
      <c r="B165" s="231"/>
      <c r="C165" s="232"/>
      <c r="D165" s="233" t="s">
        <v>130</v>
      </c>
      <c r="E165" s="234" t="s">
        <v>1</v>
      </c>
      <c r="F165" s="235" t="s">
        <v>187</v>
      </c>
      <c r="G165" s="232"/>
      <c r="H165" s="234" t="s">
        <v>1</v>
      </c>
      <c r="I165" s="236"/>
      <c r="J165" s="232"/>
      <c r="K165" s="232"/>
      <c r="L165" s="237"/>
      <c r="M165" s="238"/>
      <c r="N165" s="239"/>
      <c r="O165" s="239"/>
      <c r="P165" s="239"/>
      <c r="Q165" s="239"/>
      <c r="R165" s="239"/>
      <c r="S165" s="239"/>
      <c r="T165" s="240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41" t="s">
        <v>130</v>
      </c>
      <c r="AU165" s="241" t="s">
        <v>85</v>
      </c>
      <c r="AV165" s="13" t="s">
        <v>83</v>
      </c>
      <c r="AW165" s="13" t="s">
        <v>32</v>
      </c>
      <c r="AX165" s="13" t="s">
        <v>75</v>
      </c>
      <c r="AY165" s="241" t="s">
        <v>120</v>
      </c>
    </row>
    <row r="166" s="14" customFormat="1">
      <c r="A166" s="14"/>
      <c r="B166" s="242"/>
      <c r="C166" s="243"/>
      <c r="D166" s="233" t="s">
        <v>130</v>
      </c>
      <c r="E166" s="244" t="s">
        <v>1</v>
      </c>
      <c r="F166" s="245" t="s">
        <v>188</v>
      </c>
      <c r="G166" s="243"/>
      <c r="H166" s="246">
        <v>6</v>
      </c>
      <c r="I166" s="247"/>
      <c r="J166" s="243"/>
      <c r="K166" s="243"/>
      <c r="L166" s="248"/>
      <c r="M166" s="249"/>
      <c r="N166" s="250"/>
      <c r="O166" s="250"/>
      <c r="P166" s="250"/>
      <c r="Q166" s="250"/>
      <c r="R166" s="250"/>
      <c r="S166" s="250"/>
      <c r="T166" s="251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52" t="s">
        <v>130</v>
      </c>
      <c r="AU166" s="252" t="s">
        <v>85</v>
      </c>
      <c r="AV166" s="14" t="s">
        <v>85</v>
      </c>
      <c r="AW166" s="14" t="s">
        <v>32</v>
      </c>
      <c r="AX166" s="14" t="s">
        <v>83</v>
      </c>
      <c r="AY166" s="252" t="s">
        <v>120</v>
      </c>
    </row>
    <row r="167" s="12" customFormat="1" ht="22.8" customHeight="1">
      <c r="A167" s="12"/>
      <c r="B167" s="202"/>
      <c r="C167" s="203"/>
      <c r="D167" s="204" t="s">
        <v>74</v>
      </c>
      <c r="E167" s="216" t="s">
        <v>189</v>
      </c>
      <c r="F167" s="216" t="s">
        <v>190</v>
      </c>
      <c r="G167" s="203"/>
      <c r="H167" s="203"/>
      <c r="I167" s="206"/>
      <c r="J167" s="217">
        <f>BK167</f>
        <v>0</v>
      </c>
      <c r="K167" s="203"/>
      <c r="L167" s="208"/>
      <c r="M167" s="209"/>
      <c r="N167" s="210"/>
      <c r="O167" s="210"/>
      <c r="P167" s="211">
        <f>SUM(P168:P174)</f>
        <v>0</v>
      </c>
      <c r="Q167" s="210"/>
      <c r="R167" s="211">
        <f>SUM(R168:R174)</f>
        <v>0</v>
      </c>
      <c r="S167" s="210"/>
      <c r="T167" s="212">
        <f>SUM(T168:T174)</f>
        <v>0</v>
      </c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R167" s="213" t="s">
        <v>134</v>
      </c>
      <c r="AT167" s="214" t="s">
        <v>74</v>
      </c>
      <c r="AU167" s="214" t="s">
        <v>83</v>
      </c>
      <c r="AY167" s="213" t="s">
        <v>120</v>
      </c>
      <c r="BK167" s="215">
        <f>SUM(BK168:BK174)</f>
        <v>0</v>
      </c>
    </row>
    <row r="168" s="2" customFormat="1" ht="24.9" customHeight="1">
      <c r="A168" s="38"/>
      <c r="B168" s="39"/>
      <c r="C168" s="218" t="s">
        <v>191</v>
      </c>
      <c r="D168" s="218" t="s">
        <v>123</v>
      </c>
      <c r="E168" s="219" t="s">
        <v>192</v>
      </c>
      <c r="F168" s="220" t="s">
        <v>193</v>
      </c>
      <c r="G168" s="221" t="s">
        <v>194</v>
      </c>
      <c r="H168" s="222">
        <v>1</v>
      </c>
      <c r="I168" s="223"/>
      <c r="J168" s="224">
        <f>ROUND(I168*H168,2)</f>
        <v>0</v>
      </c>
      <c r="K168" s="220" t="s">
        <v>127</v>
      </c>
      <c r="L168" s="44"/>
      <c r="M168" s="225" t="s">
        <v>1</v>
      </c>
      <c r="N168" s="226" t="s">
        <v>40</v>
      </c>
      <c r="O168" s="91"/>
      <c r="P168" s="227">
        <f>O168*H168</f>
        <v>0</v>
      </c>
      <c r="Q168" s="227">
        <v>0</v>
      </c>
      <c r="R168" s="227">
        <f>Q168*H168</f>
        <v>0</v>
      </c>
      <c r="S168" s="227">
        <v>0</v>
      </c>
      <c r="T168" s="228">
        <f>S168*H168</f>
        <v>0</v>
      </c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R168" s="229" t="s">
        <v>140</v>
      </c>
      <c r="AT168" s="229" t="s">
        <v>123</v>
      </c>
      <c r="AU168" s="229" t="s">
        <v>85</v>
      </c>
      <c r="AY168" s="17" t="s">
        <v>120</v>
      </c>
      <c r="BE168" s="230">
        <f>IF(N168="základní",J168,0)</f>
        <v>0</v>
      </c>
      <c r="BF168" s="230">
        <f>IF(N168="snížená",J168,0)</f>
        <v>0</v>
      </c>
      <c r="BG168" s="230">
        <f>IF(N168="zákl. přenesená",J168,0)</f>
        <v>0</v>
      </c>
      <c r="BH168" s="230">
        <f>IF(N168="sníž. přenesená",J168,0)</f>
        <v>0</v>
      </c>
      <c r="BI168" s="230">
        <f>IF(N168="nulová",J168,0)</f>
        <v>0</v>
      </c>
      <c r="BJ168" s="17" t="s">
        <v>83</v>
      </c>
      <c r="BK168" s="230">
        <f>ROUND(I168*H168,2)</f>
        <v>0</v>
      </c>
      <c r="BL168" s="17" t="s">
        <v>140</v>
      </c>
      <c r="BM168" s="229" t="s">
        <v>195</v>
      </c>
    </row>
    <row r="169" s="13" customFormat="1">
      <c r="A169" s="13"/>
      <c r="B169" s="231"/>
      <c r="C169" s="232"/>
      <c r="D169" s="233" t="s">
        <v>130</v>
      </c>
      <c r="E169" s="234" t="s">
        <v>1</v>
      </c>
      <c r="F169" s="235" t="s">
        <v>196</v>
      </c>
      <c r="G169" s="232"/>
      <c r="H169" s="234" t="s">
        <v>1</v>
      </c>
      <c r="I169" s="236"/>
      <c r="J169" s="232"/>
      <c r="K169" s="232"/>
      <c r="L169" s="237"/>
      <c r="M169" s="238"/>
      <c r="N169" s="239"/>
      <c r="O169" s="239"/>
      <c r="P169" s="239"/>
      <c r="Q169" s="239"/>
      <c r="R169" s="239"/>
      <c r="S169" s="239"/>
      <c r="T169" s="240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41" t="s">
        <v>130</v>
      </c>
      <c r="AU169" s="241" t="s">
        <v>85</v>
      </c>
      <c r="AV169" s="13" t="s">
        <v>83</v>
      </c>
      <c r="AW169" s="13" t="s">
        <v>32</v>
      </c>
      <c r="AX169" s="13" t="s">
        <v>75</v>
      </c>
      <c r="AY169" s="241" t="s">
        <v>120</v>
      </c>
    </row>
    <row r="170" s="13" customFormat="1">
      <c r="A170" s="13"/>
      <c r="B170" s="231"/>
      <c r="C170" s="232"/>
      <c r="D170" s="233" t="s">
        <v>130</v>
      </c>
      <c r="E170" s="234" t="s">
        <v>1</v>
      </c>
      <c r="F170" s="235" t="s">
        <v>197</v>
      </c>
      <c r="G170" s="232"/>
      <c r="H170" s="234" t="s">
        <v>1</v>
      </c>
      <c r="I170" s="236"/>
      <c r="J170" s="232"/>
      <c r="K170" s="232"/>
      <c r="L170" s="237"/>
      <c r="M170" s="238"/>
      <c r="N170" s="239"/>
      <c r="O170" s="239"/>
      <c r="P170" s="239"/>
      <c r="Q170" s="239"/>
      <c r="R170" s="239"/>
      <c r="S170" s="239"/>
      <c r="T170" s="240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41" t="s">
        <v>130</v>
      </c>
      <c r="AU170" s="241" t="s">
        <v>85</v>
      </c>
      <c r="AV170" s="13" t="s">
        <v>83</v>
      </c>
      <c r="AW170" s="13" t="s">
        <v>32</v>
      </c>
      <c r="AX170" s="13" t="s">
        <v>75</v>
      </c>
      <c r="AY170" s="241" t="s">
        <v>120</v>
      </c>
    </row>
    <row r="171" s="13" customFormat="1">
      <c r="A171" s="13"/>
      <c r="B171" s="231"/>
      <c r="C171" s="232"/>
      <c r="D171" s="233" t="s">
        <v>130</v>
      </c>
      <c r="E171" s="234" t="s">
        <v>1</v>
      </c>
      <c r="F171" s="235" t="s">
        <v>198</v>
      </c>
      <c r="G171" s="232"/>
      <c r="H171" s="234" t="s">
        <v>1</v>
      </c>
      <c r="I171" s="236"/>
      <c r="J171" s="232"/>
      <c r="K171" s="232"/>
      <c r="L171" s="237"/>
      <c r="M171" s="238"/>
      <c r="N171" s="239"/>
      <c r="O171" s="239"/>
      <c r="P171" s="239"/>
      <c r="Q171" s="239"/>
      <c r="R171" s="239"/>
      <c r="S171" s="239"/>
      <c r="T171" s="240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41" t="s">
        <v>130</v>
      </c>
      <c r="AU171" s="241" t="s">
        <v>85</v>
      </c>
      <c r="AV171" s="13" t="s">
        <v>83</v>
      </c>
      <c r="AW171" s="13" t="s">
        <v>32</v>
      </c>
      <c r="AX171" s="13" t="s">
        <v>75</v>
      </c>
      <c r="AY171" s="241" t="s">
        <v>120</v>
      </c>
    </row>
    <row r="172" s="13" customFormat="1">
      <c r="A172" s="13"/>
      <c r="B172" s="231"/>
      <c r="C172" s="232"/>
      <c r="D172" s="233" t="s">
        <v>130</v>
      </c>
      <c r="E172" s="234" t="s">
        <v>1</v>
      </c>
      <c r="F172" s="235" t="s">
        <v>199</v>
      </c>
      <c r="G172" s="232"/>
      <c r="H172" s="234" t="s">
        <v>1</v>
      </c>
      <c r="I172" s="236"/>
      <c r="J172" s="232"/>
      <c r="K172" s="232"/>
      <c r="L172" s="237"/>
      <c r="M172" s="238"/>
      <c r="N172" s="239"/>
      <c r="O172" s="239"/>
      <c r="P172" s="239"/>
      <c r="Q172" s="239"/>
      <c r="R172" s="239"/>
      <c r="S172" s="239"/>
      <c r="T172" s="240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41" t="s">
        <v>130</v>
      </c>
      <c r="AU172" s="241" t="s">
        <v>85</v>
      </c>
      <c r="AV172" s="13" t="s">
        <v>83</v>
      </c>
      <c r="AW172" s="13" t="s">
        <v>32</v>
      </c>
      <c r="AX172" s="13" t="s">
        <v>75</v>
      </c>
      <c r="AY172" s="241" t="s">
        <v>120</v>
      </c>
    </row>
    <row r="173" s="13" customFormat="1">
      <c r="A173" s="13"/>
      <c r="B173" s="231"/>
      <c r="C173" s="232"/>
      <c r="D173" s="233" t="s">
        <v>130</v>
      </c>
      <c r="E173" s="234" t="s">
        <v>1</v>
      </c>
      <c r="F173" s="235" t="s">
        <v>200</v>
      </c>
      <c r="G173" s="232"/>
      <c r="H173" s="234" t="s">
        <v>1</v>
      </c>
      <c r="I173" s="236"/>
      <c r="J173" s="232"/>
      <c r="K173" s="232"/>
      <c r="L173" s="237"/>
      <c r="M173" s="238"/>
      <c r="N173" s="239"/>
      <c r="O173" s="239"/>
      <c r="P173" s="239"/>
      <c r="Q173" s="239"/>
      <c r="R173" s="239"/>
      <c r="S173" s="239"/>
      <c r="T173" s="240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41" t="s">
        <v>130</v>
      </c>
      <c r="AU173" s="241" t="s">
        <v>85</v>
      </c>
      <c r="AV173" s="13" t="s">
        <v>83</v>
      </c>
      <c r="AW173" s="13" t="s">
        <v>32</v>
      </c>
      <c r="AX173" s="13" t="s">
        <v>75</v>
      </c>
      <c r="AY173" s="241" t="s">
        <v>120</v>
      </c>
    </row>
    <row r="174" s="14" customFormat="1">
      <c r="A174" s="14"/>
      <c r="B174" s="242"/>
      <c r="C174" s="243"/>
      <c r="D174" s="233" t="s">
        <v>130</v>
      </c>
      <c r="E174" s="244" t="s">
        <v>1</v>
      </c>
      <c r="F174" s="245" t="s">
        <v>83</v>
      </c>
      <c r="G174" s="243"/>
      <c r="H174" s="246">
        <v>1</v>
      </c>
      <c r="I174" s="247"/>
      <c r="J174" s="243"/>
      <c r="K174" s="243"/>
      <c r="L174" s="248"/>
      <c r="M174" s="249"/>
      <c r="N174" s="250"/>
      <c r="O174" s="250"/>
      <c r="P174" s="250"/>
      <c r="Q174" s="250"/>
      <c r="R174" s="250"/>
      <c r="S174" s="250"/>
      <c r="T174" s="251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52" t="s">
        <v>130</v>
      </c>
      <c r="AU174" s="252" t="s">
        <v>85</v>
      </c>
      <c r="AV174" s="14" t="s">
        <v>85</v>
      </c>
      <c r="AW174" s="14" t="s">
        <v>32</v>
      </c>
      <c r="AX174" s="14" t="s">
        <v>83</v>
      </c>
      <c r="AY174" s="252" t="s">
        <v>120</v>
      </c>
    </row>
    <row r="175" s="12" customFormat="1" ht="22.8" customHeight="1">
      <c r="A175" s="12"/>
      <c r="B175" s="202"/>
      <c r="C175" s="203"/>
      <c r="D175" s="204" t="s">
        <v>74</v>
      </c>
      <c r="E175" s="216" t="s">
        <v>201</v>
      </c>
      <c r="F175" s="216" t="s">
        <v>202</v>
      </c>
      <c r="G175" s="203"/>
      <c r="H175" s="203"/>
      <c r="I175" s="206"/>
      <c r="J175" s="217">
        <f>BK175</f>
        <v>0</v>
      </c>
      <c r="K175" s="203"/>
      <c r="L175" s="208"/>
      <c r="M175" s="209"/>
      <c r="N175" s="210"/>
      <c r="O175" s="210"/>
      <c r="P175" s="211">
        <f>SUM(P176:P178)</f>
        <v>0</v>
      </c>
      <c r="Q175" s="210"/>
      <c r="R175" s="211">
        <f>SUM(R176:R178)</f>
        <v>0</v>
      </c>
      <c r="S175" s="210"/>
      <c r="T175" s="212">
        <f>SUM(T176:T178)</f>
        <v>0</v>
      </c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R175" s="213" t="s">
        <v>134</v>
      </c>
      <c r="AT175" s="214" t="s">
        <v>74</v>
      </c>
      <c r="AU175" s="214" t="s">
        <v>83</v>
      </c>
      <c r="AY175" s="213" t="s">
        <v>120</v>
      </c>
      <c r="BK175" s="215">
        <f>SUM(BK176:BK178)</f>
        <v>0</v>
      </c>
    </row>
    <row r="176" s="2" customFormat="1" ht="14.4" customHeight="1">
      <c r="A176" s="38"/>
      <c r="B176" s="39"/>
      <c r="C176" s="218" t="s">
        <v>203</v>
      </c>
      <c r="D176" s="218" t="s">
        <v>123</v>
      </c>
      <c r="E176" s="219" t="s">
        <v>204</v>
      </c>
      <c r="F176" s="220" t="s">
        <v>205</v>
      </c>
      <c r="G176" s="221" t="s">
        <v>194</v>
      </c>
      <c r="H176" s="222">
        <v>1</v>
      </c>
      <c r="I176" s="223"/>
      <c r="J176" s="224">
        <f>ROUND(I176*H176,2)</f>
        <v>0</v>
      </c>
      <c r="K176" s="220" t="s">
        <v>127</v>
      </c>
      <c r="L176" s="44"/>
      <c r="M176" s="225" t="s">
        <v>1</v>
      </c>
      <c r="N176" s="226" t="s">
        <v>40</v>
      </c>
      <c r="O176" s="91"/>
      <c r="P176" s="227">
        <f>O176*H176</f>
        <v>0</v>
      </c>
      <c r="Q176" s="227">
        <v>0</v>
      </c>
      <c r="R176" s="227">
        <f>Q176*H176</f>
        <v>0</v>
      </c>
      <c r="S176" s="227">
        <v>0</v>
      </c>
      <c r="T176" s="228">
        <f>S176*H176</f>
        <v>0</v>
      </c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R176" s="229" t="s">
        <v>140</v>
      </c>
      <c r="AT176" s="229" t="s">
        <v>123</v>
      </c>
      <c r="AU176" s="229" t="s">
        <v>85</v>
      </c>
      <c r="AY176" s="17" t="s">
        <v>120</v>
      </c>
      <c r="BE176" s="230">
        <f>IF(N176="základní",J176,0)</f>
        <v>0</v>
      </c>
      <c r="BF176" s="230">
        <f>IF(N176="snížená",J176,0)</f>
        <v>0</v>
      </c>
      <c r="BG176" s="230">
        <f>IF(N176="zákl. přenesená",J176,0)</f>
        <v>0</v>
      </c>
      <c r="BH176" s="230">
        <f>IF(N176="sníž. přenesená",J176,0)</f>
        <v>0</v>
      </c>
      <c r="BI176" s="230">
        <f>IF(N176="nulová",J176,0)</f>
        <v>0</v>
      </c>
      <c r="BJ176" s="17" t="s">
        <v>83</v>
      </c>
      <c r="BK176" s="230">
        <f>ROUND(I176*H176,2)</f>
        <v>0</v>
      </c>
      <c r="BL176" s="17" t="s">
        <v>140</v>
      </c>
      <c r="BM176" s="229" t="s">
        <v>206</v>
      </c>
    </row>
    <row r="177" s="13" customFormat="1">
      <c r="A177" s="13"/>
      <c r="B177" s="231"/>
      <c r="C177" s="232"/>
      <c r="D177" s="233" t="s">
        <v>130</v>
      </c>
      <c r="E177" s="234" t="s">
        <v>1</v>
      </c>
      <c r="F177" s="235" t="s">
        <v>207</v>
      </c>
      <c r="G177" s="232"/>
      <c r="H177" s="234" t="s">
        <v>1</v>
      </c>
      <c r="I177" s="236"/>
      <c r="J177" s="232"/>
      <c r="K177" s="232"/>
      <c r="L177" s="237"/>
      <c r="M177" s="238"/>
      <c r="N177" s="239"/>
      <c r="O177" s="239"/>
      <c r="P177" s="239"/>
      <c r="Q177" s="239"/>
      <c r="R177" s="239"/>
      <c r="S177" s="239"/>
      <c r="T177" s="240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41" t="s">
        <v>130</v>
      </c>
      <c r="AU177" s="241" t="s">
        <v>85</v>
      </c>
      <c r="AV177" s="13" t="s">
        <v>83</v>
      </c>
      <c r="AW177" s="13" t="s">
        <v>32</v>
      </c>
      <c r="AX177" s="13" t="s">
        <v>75</v>
      </c>
      <c r="AY177" s="241" t="s">
        <v>120</v>
      </c>
    </row>
    <row r="178" s="14" customFormat="1">
      <c r="A178" s="14"/>
      <c r="B178" s="242"/>
      <c r="C178" s="243"/>
      <c r="D178" s="233" t="s">
        <v>130</v>
      </c>
      <c r="E178" s="244" t="s">
        <v>1</v>
      </c>
      <c r="F178" s="245" t="s">
        <v>83</v>
      </c>
      <c r="G178" s="243"/>
      <c r="H178" s="246">
        <v>1</v>
      </c>
      <c r="I178" s="247"/>
      <c r="J178" s="243"/>
      <c r="K178" s="243"/>
      <c r="L178" s="248"/>
      <c r="M178" s="253"/>
      <c r="N178" s="254"/>
      <c r="O178" s="254"/>
      <c r="P178" s="254"/>
      <c r="Q178" s="254"/>
      <c r="R178" s="254"/>
      <c r="S178" s="254"/>
      <c r="T178" s="255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52" t="s">
        <v>130</v>
      </c>
      <c r="AU178" s="252" t="s">
        <v>85</v>
      </c>
      <c r="AV178" s="14" t="s">
        <v>85</v>
      </c>
      <c r="AW178" s="14" t="s">
        <v>32</v>
      </c>
      <c r="AX178" s="14" t="s">
        <v>83</v>
      </c>
      <c r="AY178" s="252" t="s">
        <v>120</v>
      </c>
    </row>
    <row r="179" s="2" customFormat="1" ht="6.96" customHeight="1">
      <c r="A179" s="38"/>
      <c r="B179" s="66"/>
      <c r="C179" s="67"/>
      <c r="D179" s="67"/>
      <c r="E179" s="67"/>
      <c r="F179" s="67"/>
      <c r="G179" s="67"/>
      <c r="H179" s="67"/>
      <c r="I179" s="67"/>
      <c r="J179" s="67"/>
      <c r="K179" s="67"/>
      <c r="L179" s="44"/>
      <c r="M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</row>
  </sheetData>
  <sheetProtection sheet="1" autoFilter="0" formatColumns="0" formatRows="0" objects="1" scenarios="1" spinCount="100000" saltValue="GWTF7+4enweeK8Xj0b7kvWzPkY7VKT5+tIcQI6LXnetkvUpho3sdsjGPo21KRlbaHrZ1CwEOUkSBWF68i2G43w==" hashValue="KMK+CWNXX0rPAtxSMEEY5NCv9WWmVq1OGXlhwn/0q5nev+fXDLpvmcJbivTYB/rvdcD6ilhrnEi0DFm4Z6z+mQ==" algorithmName="SHA-512" password="CC35"/>
  <autoFilter ref="C123:K178"/>
  <mergeCells count="9">
    <mergeCell ref="E7:H7"/>
    <mergeCell ref="E9:H9"/>
    <mergeCell ref="E18:H18"/>
    <mergeCell ref="E27:H27"/>
    <mergeCell ref="E85:H85"/>
    <mergeCell ref="E87:H87"/>
    <mergeCell ref="E114:H114"/>
    <mergeCell ref="E116:H11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1.5" style="1" customWidth="1"/>
    <col min="9" max="9" width="20.16016" style="1" customWidth="1"/>
    <col min="10" max="10" width="20.16016" style="1" customWidth="1"/>
    <col min="11" max="11" width="20.16016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88</v>
      </c>
      <c r="AZ2" s="256" t="s">
        <v>208</v>
      </c>
      <c r="BA2" s="256" t="s">
        <v>1</v>
      </c>
      <c r="BB2" s="256" t="s">
        <v>126</v>
      </c>
      <c r="BC2" s="256" t="s">
        <v>209</v>
      </c>
      <c r="BD2" s="256" t="s">
        <v>85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85</v>
      </c>
      <c r="AZ3" s="256" t="s">
        <v>210</v>
      </c>
      <c r="BA3" s="256" t="s">
        <v>1</v>
      </c>
      <c r="BB3" s="256" t="s">
        <v>126</v>
      </c>
      <c r="BC3" s="256" t="s">
        <v>211</v>
      </c>
      <c r="BD3" s="256" t="s">
        <v>85</v>
      </c>
    </row>
    <row r="4" s="1" customFormat="1" ht="24.96" customHeight="1">
      <c r="B4" s="20"/>
      <c r="D4" s="138" t="s">
        <v>89</v>
      </c>
      <c r="L4" s="20"/>
      <c r="M4" s="139" t="s">
        <v>10</v>
      </c>
      <c r="AT4" s="17" t="s">
        <v>4</v>
      </c>
      <c r="AZ4" s="256" t="s">
        <v>212</v>
      </c>
      <c r="BA4" s="256" t="s">
        <v>1</v>
      </c>
      <c r="BB4" s="256" t="s">
        <v>126</v>
      </c>
      <c r="BC4" s="256" t="s">
        <v>213</v>
      </c>
      <c r="BD4" s="256" t="s">
        <v>85</v>
      </c>
    </row>
    <row r="5" s="1" customFormat="1" ht="6.96" customHeight="1">
      <c r="B5" s="20"/>
      <c r="L5" s="20"/>
      <c r="AZ5" s="256" t="s">
        <v>214</v>
      </c>
      <c r="BA5" s="256" t="s">
        <v>1</v>
      </c>
      <c r="BB5" s="256" t="s">
        <v>126</v>
      </c>
      <c r="BC5" s="256" t="s">
        <v>215</v>
      </c>
      <c r="BD5" s="256" t="s">
        <v>85</v>
      </c>
    </row>
    <row r="6" s="1" customFormat="1" ht="12" customHeight="1">
      <c r="B6" s="20"/>
      <c r="D6" s="140" t="s">
        <v>16</v>
      </c>
      <c r="L6" s="20"/>
      <c r="AZ6" s="256" t="s">
        <v>216</v>
      </c>
      <c r="BA6" s="256" t="s">
        <v>1</v>
      </c>
      <c r="BB6" s="256" t="s">
        <v>217</v>
      </c>
      <c r="BC6" s="256" t="s">
        <v>218</v>
      </c>
      <c r="BD6" s="256" t="s">
        <v>85</v>
      </c>
    </row>
    <row r="7" s="1" customFormat="1" ht="16.5" customHeight="1">
      <c r="B7" s="20"/>
      <c r="E7" s="141" t="str">
        <f>'Rekapitulace stavby'!K6</f>
        <v>Výstavba chodníku k MŠ Újezd u Brna</v>
      </c>
      <c r="F7" s="140"/>
      <c r="G7" s="140"/>
      <c r="H7" s="140"/>
      <c r="L7" s="20"/>
      <c r="AZ7" s="256" t="s">
        <v>219</v>
      </c>
      <c r="BA7" s="256" t="s">
        <v>1</v>
      </c>
      <c r="BB7" s="256" t="s">
        <v>220</v>
      </c>
      <c r="BC7" s="256" t="s">
        <v>221</v>
      </c>
      <c r="BD7" s="256" t="s">
        <v>85</v>
      </c>
    </row>
    <row r="8" s="2" customFormat="1" ht="12" customHeight="1">
      <c r="A8" s="38"/>
      <c r="B8" s="44"/>
      <c r="C8" s="38"/>
      <c r="D8" s="140" t="s">
        <v>90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2" t="s">
        <v>222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18</v>
      </c>
      <c r="E11" s="38"/>
      <c r="F11" s="143" t="s">
        <v>1</v>
      </c>
      <c r="G11" s="38"/>
      <c r="H11" s="38"/>
      <c r="I11" s="140" t="s">
        <v>19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20</v>
      </c>
      <c r="E12" s="38"/>
      <c r="F12" s="143" t="s">
        <v>21</v>
      </c>
      <c r="G12" s="38"/>
      <c r="H12" s="38"/>
      <c r="I12" s="140" t="s">
        <v>22</v>
      </c>
      <c r="J12" s="144" t="str">
        <f>'Rekapitulace stavby'!AN8</f>
        <v>8. 1. 2021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24</v>
      </c>
      <c r="E14" s="38"/>
      <c r="F14" s="38"/>
      <c r="G14" s="38"/>
      <c r="H14" s="38"/>
      <c r="I14" s="140" t="s">
        <v>25</v>
      </c>
      <c r="J14" s="143" t="s">
        <v>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">
        <v>26</v>
      </c>
      <c r="F15" s="38"/>
      <c r="G15" s="38"/>
      <c r="H15" s="38"/>
      <c r="I15" s="140" t="s">
        <v>27</v>
      </c>
      <c r="J15" s="143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28</v>
      </c>
      <c r="E17" s="38"/>
      <c r="F17" s="38"/>
      <c r="G17" s="38"/>
      <c r="H17" s="38"/>
      <c r="I17" s="14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30</v>
      </c>
      <c r="E20" s="38"/>
      <c r="F20" s="38"/>
      <c r="G20" s="38"/>
      <c r="H20" s="38"/>
      <c r="I20" s="140" t="s">
        <v>25</v>
      </c>
      <c r="J20" s="143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">
        <v>31</v>
      </c>
      <c r="F21" s="38"/>
      <c r="G21" s="38"/>
      <c r="H21" s="38"/>
      <c r="I21" s="140" t="s">
        <v>27</v>
      </c>
      <c r="J21" s="143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33</v>
      </c>
      <c r="E23" s="38"/>
      <c r="F23" s="38"/>
      <c r="G23" s="38"/>
      <c r="H23" s="38"/>
      <c r="I23" s="140" t="s">
        <v>25</v>
      </c>
      <c r="J23" s="143" t="str">
        <f>IF('Rekapitulace stavby'!AN19="","",'Rekapitulace stavby'!AN19)</f>
        <v/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tr">
        <f>IF('Rekapitulace stavby'!E20="","",'Rekapitulace stavby'!E20)</f>
        <v xml:space="preserve"> </v>
      </c>
      <c r="F24" s="38"/>
      <c r="G24" s="38"/>
      <c r="H24" s="38"/>
      <c r="I24" s="140" t="s">
        <v>27</v>
      </c>
      <c r="J24" s="143" t="str">
        <f>IF('Rekapitulace stavby'!AN20="","",'Rekapitulace stavby'!AN20)</f>
        <v/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34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35</v>
      </c>
      <c r="E30" s="38"/>
      <c r="F30" s="38"/>
      <c r="G30" s="38"/>
      <c r="H30" s="38"/>
      <c r="I30" s="38"/>
      <c r="J30" s="151">
        <f>ROUND(J122,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37</v>
      </c>
      <c r="G32" s="38"/>
      <c r="H32" s="38"/>
      <c r="I32" s="152" t="s">
        <v>36</v>
      </c>
      <c r="J32" s="152" t="s">
        <v>38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39</v>
      </c>
      <c r="E33" s="140" t="s">
        <v>40</v>
      </c>
      <c r="F33" s="154">
        <f>ROUND((SUM(BE122:BE288)),  2)</f>
        <v>0</v>
      </c>
      <c r="G33" s="38"/>
      <c r="H33" s="38"/>
      <c r="I33" s="155">
        <v>0.20999999999999999</v>
      </c>
      <c r="J33" s="154">
        <f>ROUND(((SUM(BE122:BE288))*I33),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41</v>
      </c>
      <c r="F34" s="154">
        <f>ROUND((SUM(BF122:BF288)),  2)</f>
        <v>0</v>
      </c>
      <c r="G34" s="38"/>
      <c r="H34" s="38"/>
      <c r="I34" s="155">
        <v>0.14999999999999999</v>
      </c>
      <c r="J34" s="154">
        <f>ROUND(((SUM(BF122:BF288))*I34),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42</v>
      </c>
      <c r="F35" s="154">
        <f>ROUND((SUM(BG122:BG288)),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43</v>
      </c>
      <c r="F36" s="154">
        <f>ROUND((SUM(BH122:BH288)),  2)</f>
        <v>0</v>
      </c>
      <c r="G36" s="38"/>
      <c r="H36" s="38"/>
      <c r="I36" s="155">
        <v>0.14999999999999999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44</v>
      </c>
      <c r="F37" s="154">
        <f>ROUND((SUM(BI122:BI288)),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45</v>
      </c>
      <c r="E39" s="158"/>
      <c r="F39" s="158"/>
      <c r="G39" s="159" t="s">
        <v>46</v>
      </c>
      <c r="H39" s="160" t="s">
        <v>47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48</v>
      </c>
      <c r="E50" s="164"/>
      <c r="F50" s="164"/>
      <c r="G50" s="163" t="s">
        <v>49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50</v>
      </c>
      <c r="E61" s="166"/>
      <c r="F61" s="167" t="s">
        <v>51</v>
      </c>
      <c r="G61" s="165" t="s">
        <v>50</v>
      </c>
      <c r="H61" s="166"/>
      <c r="I61" s="166"/>
      <c r="J61" s="168" t="s">
        <v>51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52</v>
      </c>
      <c r="E65" s="169"/>
      <c r="F65" s="169"/>
      <c r="G65" s="163" t="s">
        <v>53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50</v>
      </c>
      <c r="E76" s="166"/>
      <c r="F76" s="167" t="s">
        <v>51</v>
      </c>
      <c r="G76" s="165" t="s">
        <v>50</v>
      </c>
      <c r="H76" s="166"/>
      <c r="I76" s="166"/>
      <c r="J76" s="168" t="s">
        <v>51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92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74" t="str">
        <f>E7</f>
        <v>Výstavba chodníku k MŠ Újezd u Brna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90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SO-01 - Výstavba chodníku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 xml:space="preserve"> </v>
      </c>
      <c r="G89" s="40"/>
      <c r="H89" s="40"/>
      <c r="I89" s="32" t="s">
        <v>22</v>
      </c>
      <c r="J89" s="79" t="str">
        <f>IF(J12="","",J12)</f>
        <v>8. 1. 2021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25.65" customHeight="1">
      <c r="A91" s="38"/>
      <c r="B91" s="39"/>
      <c r="C91" s="32" t="s">
        <v>24</v>
      </c>
      <c r="D91" s="40"/>
      <c r="E91" s="40"/>
      <c r="F91" s="27" t="str">
        <f>E15</f>
        <v>Město Újezd u Brna</v>
      </c>
      <c r="G91" s="40"/>
      <c r="H91" s="40"/>
      <c r="I91" s="32" t="s">
        <v>30</v>
      </c>
      <c r="J91" s="36" t="str">
        <f>E21</f>
        <v>Ing. Lukáš Barteček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33</v>
      </c>
      <c r="J92" s="36" t="str">
        <f>E24</f>
        <v xml:space="preserve"> 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93</v>
      </c>
      <c r="D94" s="176"/>
      <c r="E94" s="176"/>
      <c r="F94" s="176"/>
      <c r="G94" s="176"/>
      <c r="H94" s="176"/>
      <c r="I94" s="176"/>
      <c r="J94" s="177" t="s">
        <v>94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95</v>
      </c>
      <c r="D96" s="40"/>
      <c r="E96" s="40"/>
      <c r="F96" s="40"/>
      <c r="G96" s="40"/>
      <c r="H96" s="40"/>
      <c r="I96" s="40"/>
      <c r="J96" s="110">
        <f>J122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96</v>
      </c>
    </row>
    <row r="97" s="9" customFormat="1" ht="24.96" customHeight="1">
      <c r="A97" s="9"/>
      <c r="B97" s="179"/>
      <c r="C97" s="180"/>
      <c r="D97" s="181" t="s">
        <v>97</v>
      </c>
      <c r="E97" s="182"/>
      <c r="F97" s="182"/>
      <c r="G97" s="182"/>
      <c r="H97" s="182"/>
      <c r="I97" s="182"/>
      <c r="J97" s="183">
        <f>J123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5"/>
      <c r="C98" s="186"/>
      <c r="D98" s="187" t="s">
        <v>223</v>
      </c>
      <c r="E98" s="188"/>
      <c r="F98" s="188"/>
      <c r="G98" s="188"/>
      <c r="H98" s="188"/>
      <c r="I98" s="188"/>
      <c r="J98" s="189">
        <f>J124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5"/>
      <c r="C99" s="186"/>
      <c r="D99" s="187" t="s">
        <v>224</v>
      </c>
      <c r="E99" s="188"/>
      <c r="F99" s="188"/>
      <c r="G99" s="188"/>
      <c r="H99" s="188"/>
      <c r="I99" s="188"/>
      <c r="J99" s="189">
        <f>J181</f>
        <v>0</v>
      </c>
      <c r="K99" s="186"/>
      <c r="L99" s="19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5"/>
      <c r="C100" s="186"/>
      <c r="D100" s="187" t="s">
        <v>98</v>
      </c>
      <c r="E100" s="188"/>
      <c r="F100" s="188"/>
      <c r="G100" s="188"/>
      <c r="H100" s="188"/>
      <c r="I100" s="188"/>
      <c r="J100" s="189">
        <f>J237</f>
        <v>0</v>
      </c>
      <c r="K100" s="186"/>
      <c r="L100" s="19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5"/>
      <c r="C101" s="186"/>
      <c r="D101" s="187" t="s">
        <v>225</v>
      </c>
      <c r="E101" s="188"/>
      <c r="F101" s="188"/>
      <c r="G101" s="188"/>
      <c r="H101" s="188"/>
      <c r="I101" s="188"/>
      <c r="J101" s="189">
        <f>J268</f>
        <v>0</v>
      </c>
      <c r="K101" s="186"/>
      <c r="L101" s="19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5"/>
      <c r="C102" s="186"/>
      <c r="D102" s="187" t="s">
        <v>226</v>
      </c>
      <c r="E102" s="188"/>
      <c r="F102" s="188"/>
      <c r="G102" s="188"/>
      <c r="H102" s="188"/>
      <c r="I102" s="188"/>
      <c r="J102" s="189">
        <f>J287</f>
        <v>0</v>
      </c>
      <c r="K102" s="186"/>
      <c r="L102" s="19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2" customFormat="1" ht="21.84" customHeight="1">
      <c r="A103" s="38"/>
      <c r="B103" s="39"/>
      <c r="C103" s="40"/>
      <c r="D103" s="40"/>
      <c r="E103" s="40"/>
      <c r="F103" s="40"/>
      <c r="G103" s="40"/>
      <c r="H103" s="40"/>
      <c r="I103" s="40"/>
      <c r="J103" s="40"/>
      <c r="K103" s="40"/>
      <c r="L103" s="63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</row>
    <row r="104" s="2" customFormat="1" ht="6.96" customHeight="1">
      <c r="A104" s="38"/>
      <c r="B104" s="66"/>
      <c r="C104" s="67"/>
      <c r="D104" s="67"/>
      <c r="E104" s="67"/>
      <c r="F104" s="67"/>
      <c r="G104" s="67"/>
      <c r="H104" s="67"/>
      <c r="I104" s="67"/>
      <c r="J104" s="67"/>
      <c r="K104" s="67"/>
      <c r="L104" s="63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</row>
    <row r="108" s="2" customFormat="1" ht="6.96" customHeight="1">
      <c r="A108" s="38"/>
      <c r="B108" s="68"/>
      <c r="C108" s="69"/>
      <c r="D108" s="69"/>
      <c r="E108" s="69"/>
      <c r="F108" s="69"/>
      <c r="G108" s="69"/>
      <c r="H108" s="69"/>
      <c r="I108" s="69"/>
      <c r="J108" s="69"/>
      <c r="K108" s="69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24.96" customHeight="1">
      <c r="A109" s="38"/>
      <c r="B109" s="39"/>
      <c r="C109" s="23" t="s">
        <v>105</v>
      </c>
      <c r="D109" s="40"/>
      <c r="E109" s="40"/>
      <c r="F109" s="40"/>
      <c r="G109" s="40"/>
      <c r="H109" s="40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6.96" customHeight="1">
      <c r="A110" s="38"/>
      <c r="B110" s="39"/>
      <c r="C110" s="40"/>
      <c r="D110" s="40"/>
      <c r="E110" s="40"/>
      <c r="F110" s="40"/>
      <c r="G110" s="40"/>
      <c r="H110" s="40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12" customHeight="1">
      <c r="A111" s="38"/>
      <c r="B111" s="39"/>
      <c r="C111" s="32" t="s">
        <v>16</v>
      </c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6.5" customHeight="1">
      <c r="A112" s="38"/>
      <c r="B112" s="39"/>
      <c r="C112" s="40"/>
      <c r="D112" s="40"/>
      <c r="E112" s="174" t="str">
        <f>E7</f>
        <v>Výstavba chodníku k MŠ Újezd u Brna</v>
      </c>
      <c r="F112" s="32"/>
      <c r="G112" s="32"/>
      <c r="H112" s="32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2" customHeight="1">
      <c r="A113" s="38"/>
      <c r="B113" s="39"/>
      <c r="C113" s="32" t="s">
        <v>90</v>
      </c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6.5" customHeight="1">
      <c r="A114" s="38"/>
      <c r="B114" s="39"/>
      <c r="C114" s="40"/>
      <c r="D114" s="40"/>
      <c r="E114" s="76" t="str">
        <f>E9</f>
        <v>SO-01 - Výstavba chodníku</v>
      </c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6.96" customHeight="1">
      <c r="A115" s="38"/>
      <c r="B115" s="39"/>
      <c r="C115" s="40"/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2" customHeight="1">
      <c r="A116" s="38"/>
      <c r="B116" s="39"/>
      <c r="C116" s="32" t="s">
        <v>20</v>
      </c>
      <c r="D116" s="40"/>
      <c r="E116" s="40"/>
      <c r="F116" s="27" t="str">
        <f>F12</f>
        <v xml:space="preserve"> </v>
      </c>
      <c r="G116" s="40"/>
      <c r="H116" s="40"/>
      <c r="I116" s="32" t="s">
        <v>22</v>
      </c>
      <c r="J116" s="79" t="str">
        <f>IF(J12="","",J12)</f>
        <v>8. 1. 2021</v>
      </c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6.96" customHeight="1">
      <c r="A117" s="38"/>
      <c r="B117" s="39"/>
      <c r="C117" s="40"/>
      <c r="D117" s="40"/>
      <c r="E117" s="40"/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25.65" customHeight="1">
      <c r="A118" s="38"/>
      <c r="B118" s="39"/>
      <c r="C118" s="32" t="s">
        <v>24</v>
      </c>
      <c r="D118" s="40"/>
      <c r="E118" s="40"/>
      <c r="F118" s="27" t="str">
        <f>E15</f>
        <v>Město Újezd u Brna</v>
      </c>
      <c r="G118" s="40"/>
      <c r="H118" s="40"/>
      <c r="I118" s="32" t="s">
        <v>30</v>
      </c>
      <c r="J118" s="36" t="str">
        <f>E21</f>
        <v>Ing. Lukáš Barteček</v>
      </c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5.15" customHeight="1">
      <c r="A119" s="38"/>
      <c r="B119" s="39"/>
      <c r="C119" s="32" t="s">
        <v>28</v>
      </c>
      <c r="D119" s="40"/>
      <c r="E119" s="40"/>
      <c r="F119" s="27" t="str">
        <f>IF(E18="","",E18)</f>
        <v>Vyplň údaj</v>
      </c>
      <c r="G119" s="40"/>
      <c r="H119" s="40"/>
      <c r="I119" s="32" t="s">
        <v>33</v>
      </c>
      <c r="J119" s="36" t="str">
        <f>E24</f>
        <v xml:space="preserve"> </v>
      </c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0.32" customHeight="1">
      <c r="A120" s="38"/>
      <c r="B120" s="39"/>
      <c r="C120" s="40"/>
      <c r="D120" s="40"/>
      <c r="E120" s="40"/>
      <c r="F120" s="40"/>
      <c r="G120" s="40"/>
      <c r="H120" s="40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11" customFormat="1" ht="29.28" customHeight="1">
      <c r="A121" s="191"/>
      <c r="B121" s="192"/>
      <c r="C121" s="193" t="s">
        <v>106</v>
      </c>
      <c r="D121" s="194" t="s">
        <v>60</v>
      </c>
      <c r="E121" s="194" t="s">
        <v>56</v>
      </c>
      <c r="F121" s="194" t="s">
        <v>57</v>
      </c>
      <c r="G121" s="194" t="s">
        <v>107</v>
      </c>
      <c r="H121" s="194" t="s">
        <v>108</v>
      </c>
      <c r="I121" s="194" t="s">
        <v>109</v>
      </c>
      <c r="J121" s="194" t="s">
        <v>94</v>
      </c>
      <c r="K121" s="195" t="s">
        <v>110</v>
      </c>
      <c r="L121" s="196"/>
      <c r="M121" s="100" t="s">
        <v>1</v>
      </c>
      <c r="N121" s="101" t="s">
        <v>39</v>
      </c>
      <c r="O121" s="101" t="s">
        <v>111</v>
      </c>
      <c r="P121" s="101" t="s">
        <v>112</v>
      </c>
      <c r="Q121" s="101" t="s">
        <v>113</v>
      </c>
      <c r="R121" s="101" t="s">
        <v>114</v>
      </c>
      <c r="S121" s="101" t="s">
        <v>115</v>
      </c>
      <c r="T121" s="102" t="s">
        <v>116</v>
      </c>
      <c r="U121" s="191"/>
      <c r="V121" s="191"/>
      <c r="W121" s="191"/>
      <c r="X121" s="191"/>
      <c r="Y121" s="191"/>
      <c r="Z121" s="191"/>
      <c r="AA121" s="191"/>
      <c r="AB121" s="191"/>
      <c r="AC121" s="191"/>
      <c r="AD121" s="191"/>
      <c r="AE121" s="191"/>
    </row>
    <row r="122" s="2" customFormat="1" ht="22.8" customHeight="1">
      <c r="A122" s="38"/>
      <c r="B122" s="39"/>
      <c r="C122" s="107" t="s">
        <v>117</v>
      </c>
      <c r="D122" s="40"/>
      <c r="E122" s="40"/>
      <c r="F122" s="40"/>
      <c r="G122" s="40"/>
      <c r="H122" s="40"/>
      <c r="I122" s="40"/>
      <c r="J122" s="197">
        <f>BK122</f>
        <v>0</v>
      </c>
      <c r="K122" s="40"/>
      <c r="L122" s="44"/>
      <c r="M122" s="103"/>
      <c r="N122" s="198"/>
      <c r="O122" s="104"/>
      <c r="P122" s="199">
        <f>P123</f>
        <v>0</v>
      </c>
      <c r="Q122" s="104"/>
      <c r="R122" s="199">
        <f>R123</f>
        <v>127.91132199999998</v>
      </c>
      <c r="S122" s="104"/>
      <c r="T122" s="200">
        <f>T123</f>
        <v>76.160199999999989</v>
      </c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T122" s="17" t="s">
        <v>74</v>
      </c>
      <c r="AU122" s="17" t="s">
        <v>96</v>
      </c>
      <c r="BK122" s="201">
        <f>BK123</f>
        <v>0</v>
      </c>
    </row>
    <row r="123" s="12" customFormat="1" ht="25.92" customHeight="1">
      <c r="A123" s="12"/>
      <c r="B123" s="202"/>
      <c r="C123" s="203"/>
      <c r="D123" s="204" t="s">
        <v>74</v>
      </c>
      <c r="E123" s="205" t="s">
        <v>118</v>
      </c>
      <c r="F123" s="205" t="s">
        <v>119</v>
      </c>
      <c r="G123" s="203"/>
      <c r="H123" s="203"/>
      <c r="I123" s="206"/>
      <c r="J123" s="207">
        <f>BK123</f>
        <v>0</v>
      </c>
      <c r="K123" s="203"/>
      <c r="L123" s="208"/>
      <c r="M123" s="209"/>
      <c r="N123" s="210"/>
      <c r="O123" s="210"/>
      <c r="P123" s="211">
        <f>P124+P181+P237+P268+P287</f>
        <v>0</v>
      </c>
      <c r="Q123" s="210"/>
      <c r="R123" s="211">
        <f>R124+R181+R237+R268+R287</f>
        <v>127.91132199999998</v>
      </c>
      <c r="S123" s="210"/>
      <c r="T123" s="212">
        <f>T124+T181+T237+T268+T287</f>
        <v>76.160199999999989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13" t="s">
        <v>83</v>
      </c>
      <c r="AT123" s="214" t="s">
        <v>74</v>
      </c>
      <c r="AU123" s="214" t="s">
        <v>75</v>
      </c>
      <c r="AY123" s="213" t="s">
        <v>120</v>
      </c>
      <c r="BK123" s="215">
        <f>BK124+BK181+BK237+BK268+BK287</f>
        <v>0</v>
      </c>
    </row>
    <row r="124" s="12" customFormat="1" ht="22.8" customHeight="1">
      <c r="A124" s="12"/>
      <c r="B124" s="202"/>
      <c r="C124" s="203"/>
      <c r="D124" s="204" t="s">
        <v>74</v>
      </c>
      <c r="E124" s="216" t="s">
        <v>83</v>
      </c>
      <c r="F124" s="216" t="s">
        <v>227</v>
      </c>
      <c r="G124" s="203"/>
      <c r="H124" s="203"/>
      <c r="I124" s="206"/>
      <c r="J124" s="217">
        <f>BK124</f>
        <v>0</v>
      </c>
      <c r="K124" s="203"/>
      <c r="L124" s="208"/>
      <c r="M124" s="209"/>
      <c r="N124" s="210"/>
      <c r="O124" s="210"/>
      <c r="P124" s="211">
        <f>SUM(P125:P180)</f>
        <v>0</v>
      </c>
      <c r="Q124" s="210"/>
      <c r="R124" s="211">
        <f>SUM(R125:R180)</f>
        <v>1.0940200000000002</v>
      </c>
      <c r="S124" s="210"/>
      <c r="T124" s="212">
        <f>SUM(T125:T180)</f>
        <v>76.160199999999989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13" t="s">
        <v>83</v>
      </c>
      <c r="AT124" s="214" t="s">
        <v>74</v>
      </c>
      <c r="AU124" s="214" t="s">
        <v>83</v>
      </c>
      <c r="AY124" s="213" t="s">
        <v>120</v>
      </c>
      <c r="BK124" s="215">
        <f>SUM(BK125:BK180)</f>
        <v>0</v>
      </c>
    </row>
    <row r="125" s="2" customFormat="1" ht="62.7" customHeight="1">
      <c r="A125" s="38"/>
      <c r="B125" s="39"/>
      <c r="C125" s="218" t="s">
        <v>83</v>
      </c>
      <c r="D125" s="218" t="s">
        <v>123</v>
      </c>
      <c r="E125" s="219" t="s">
        <v>228</v>
      </c>
      <c r="F125" s="220" t="s">
        <v>229</v>
      </c>
      <c r="G125" s="221" t="s">
        <v>126</v>
      </c>
      <c r="H125" s="222">
        <v>58.399999999999999</v>
      </c>
      <c r="I125" s="223"/>
      <c r="J125" s="224">
        <f>ROUND(I125*H125,2)</f>
        <v>0</v>
      </c>
      <c r="K125" s="220" t="s">
        <v>1</v>
      </c>
      <c r="L125" s="44"/>
      <c r="M125" s="225" t="s">
        <v>1</v>
      </c>
      <c r="N125" s="226" t="s">
        <v>40</v>
      </c>
      <c r="O125" s="91"/>
      <c r="P125" s="227">
        <f>O125*H125</f>
        <v>0</v>
      </c>
      <c r="Q125" s="227">
        <v>0</v>
      </c>
      <c r="R125" s="227">
        <f>Q125*H125</f>
        <v>0</v>
      </c>
      <c r="S125" s="227">
        <v>0.29499999999999998</v>
      </c>
      <c r="T125" s="228">
        <f>S125*H125</f>
        <v>17.227999999999998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R125" s="229" t="s">
        <v>128</v>
      </c>
      <c r="AT125" s="229" t="s">
        <v>123</v>
      </c>
      <c r="AU125" s="229" t="s">
        <v>85</v>
      </c>
      <c r="AY125" s="17" t="s">
        <v>120</v>
      </c>
      <c r="BE125" s="230">
        <f>IF(N125="základní",J125,0)</f>
        <v>0</v>
      </c>
      <c r="BF125" s="230">
        <f>IF(N125="snížená",J125,0)</f>
        <v>0</v>
      </c>
      <c r="BG125" s="230">
        <f>IF(N125="zákl. přenesená",J125,0)</f>
        <v>0</v>
      </c>
      <c r="BH125" s="230">
        <f>IF(N125="sníž. přenesená",J125,0)</f>
        <v>0</v>
      </c>
      <c r="BI125" s="230">
        <f>IF(N125="nulová",J125,0)</f>
        <v>0</v>
      </c>
      <c r="BJ125" s="17" t="s">
        <v>83</v>
      </c>
      <c r="BK125" s="230">
        <f>ROUND(I125*H125,2)</f>
        <v>0</v>
      </c>
      <c r="BL125" s="17" t="s">
        <v>128</v>
      </c>
      <c r="BM125" s="229" t="s">
        <v>230</v>
      </c>
    </row>
    <row r="126" s="13" customFormat="1">
      <c r="A126" s="13"/>
      <c r="B126" s="231"/>
      <c r="C126" s="232"/>
      <c r="D126" s="233" t="s">
        <v>130</v>
      </c>
      <c r="E126" s="234" t="s">
        <v>1</v>
      </c>
      <c r="F126" s="235" t="s">
        <v>231</v>
      </c>
      <c r="G126" s="232"/>
      <c r="H126" s="234" t="s">
        <v>1</v>
      </c>
      <c r="I126" s="236"/>
      <c r="J126" s="232"/>
      <c r="K126" s="232"/>
      <c r="L126" s="237"/>
      <c r="M126" s="238"/>
      <c r="N126" s="239"/>
      <c r="O126" s="239"/>
      <c r="P126" s="239"/>
      <c r="Q126" s="239"/>
      <c r="R126" s="239"/>
      <c r="S126" s="239"/>
      <c r="T126" s="240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41" t="s">
        <v>130</v>
      </c>
      <c r="AU126" s="241" t="s">
        <v>85</v>
      </c>
      <c r="AV126" s="13" t="s">
        <v>83</v>
      </c>
      <c r="AW126" s="13" t="s">
        <v>32</v>
      </c>
      <c r="AX126" s="13" t="s">
        <v>75</v>
      </c>
      <c r="AY126" s="241" t="s">
        <v>120</v>
      </c>
    </row>
    <row r="127" s="14" customFormat="1">
      <c r="A127" s="14"/>
      <c r="B127" s="242"/>
      <c r="C127" s="243"/>
      <c r="D127" s="233" t="s">
        <v>130</v>
      </c>
      <c r="E127" s="244" t="s">
        <v>208</v>
      </c>
      <c r="F127" s="245" t="s">
        <v>232</v>
      </c>
      <c r="G127" s="243"/>
      <c r="H127" s="246">
        <v>46.799999999999997</v>
      </c>
      <c r="I127" s="247"/>
      <c r="J127" s="243"/>
      <c r="K127" s="243"/>
      <c r="L127" s="248"/>
      <c r="M127" s="249"/>
      <c r="N127" s="250"/>
      <c r="O127" s="250"/>
      <c r="P127" s="250"/>
      <c r="Q127" s="250"/>
      <c r="R127" s="250"/>
      <c r="S127" s="250"/>
      <c r="T127" s="251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252" t="s">
        <v>130</v>
      </c>
      <c r="AU127" s="252" t="s">
        <v>85</v>
      </c>
      <c r="AV127" s="14" t="s">
        <v>85</v>
      </c>
      <c r="AW127" s="14" t="s">
        <v>32</v>
      </c>
      <c r="AX127" s="14" t="s">
        <v>75</v>
      </c>
      <c r="AY127" s="252" t="s">
        <v>120</v>
      </c>
    </row>
    <row r="128" s="14" customFormat="1">
      <c r="A128" s="14"/>
      <c r="B128" s="242"/>
      <c r="C128" s="243"/>
      <c r="D128" s="233" t="s">
        <v>130</v>
      </c>
      <c r="E128" s="244" t="s">
        <v>210</v>
      </c>
      <c r="F128" s="245" t="s">
        <v>233</v>
      </c>
      <c r="G128" s="243"/>
      <c r="H128" s="246">
        <v>11.6</v>
      </c>
      <c r="I128" s="247"/>
      <c r="J128" s="243"/>
      <c r="K128" s="243"/>
      <c r="L128" s="248"/>
      <c r="M128" s="249"/>
      <c r="N128" s="250"/>
      <c r="O128" s="250"/>
      <c r="P128" s="250"/>
      <c r="Q128" s="250"/>
      <c r="R128" s="250"/>
      <c r="S128" s="250"/>
      <c r="T128" s="251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252" t="s">
        <v>130</v>
      </c>
      <c r="AU128" s="252" t="s">
        <v>85</v>
      </c>
      <c r="AV128" s="14" t="s">
        <v>85</v>
      </c>
      <c r="AW128" s="14" t="s">
        <v>32</v>
      </c>
      <c r="AX128" s="14" t="s">
        <v>75</v>
      </c>
      <c r="AY128" s="252" t="s">
        <v>120</v>
      </c>
    </row>
    <row r="129" s="15" customFormat="1">
      <c r="A129" s="15"/>
      <c r="B129" s="257"/>
      <c r="C129" s="258"/>
      <c r="D129" s="233" t="s">
        <v>130</v>
      </c>
      <c r="E129" s="259" t="s">
        <v>1</v>
      </c>
      <c r="F129" s="260" t="s">
        <v>234</v>
      </c>
      <c r="G129" s="258"/>
      <c r="H129" s="261">
        <v>58.399999999999999</v>
      </c>
      <c r="I129" s="262"/>
      <c r="J129" s="258"/>
      <c r="K129" s="258"/>
      <c r="L129" s="263"/>
      <c r="M129" s="264"/>
      <c r="N129" s="265"/>
      <c r="O129" s="265"/>
      <c r="P129" s="265"/>
      <c r="Q129" s="265"/>
      <c r="R129" s="265"/>
      <c r="S129" s="265"/>
      <c r="T129" s="266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T129" s="267" t="s">
        <v>130</v>
      </c>
      <c r="AU129" s="267" t="s">
        <v>85</v>
      </c>
      <c r="AV129" s="15" t="s">
        <v>128</v>
      </c>
      <c r="AW129" s="15" t="s">
        <v>32</v>
      </c>
      <c r="AX129" s="15" t="s">
        <v>83</v>
      </c>
      <c r="AY129" s="267" t="s">
        <v>120</v>
      </c>
    </row>
    <row r="130" s="2" customFormat="1" ht="49.05" customHeight="1">
      <c r="A130" s="38"/>
      <c r="B130" s="39"/>
      <c r="C130" s="218" t="s">
        <v>85</v>
      </c>
      <c r="D130" s="218" t="s">
        <v>123</v>
      </c>
      <c r="E130" s="219" t="s">
        <v>235</v>
      </c>
      <c r="F130" s="220" t="s">
        <v>236</v>
      </c>
      <c r="G130" s="221" t="s">
        <v>126</v>
      </c>
      <c r="H130" s="222">
        <v>94.400000000000006</v>
      </c>
      <c r="I130" s="223"/>
      <c r="J130" s="224">
        <f>ROUND(I130*H130,2)</f>
        <v>0</v>
      </c>
      <c r="K130" s="220" t="s">
        <v>1</v>
      </c>
      <c r="L130" s="44"/>
      <c r="M130" s="225" t="s">
        <v>1</v>
      </c>
      <c r="N130" s="226" t="s">
        <v>40</v>
      </c>
      <c r="O130" s="91"/>
      <c r="P130" s="227">
        <f>O130*H130</f>
        <v>0</v>
      </c>
      <c r="Q130" s="227">
        <v>0</v>
      </c>
      <c r="R130" s="227">
        <f>Q130*H130</f>
        <v>0</v>
      </c>
      <c r="S130" s="227">
        <v>0.098000000000000004</v>
      </c>
      <c r="T130" s="228">
        <f>S130*H130</f>
        <v>9.2512000000000008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29" t="s">
        <v>128</v>
      </c>
      <c r="AT130" s="229" t="s">
        <v>123</v>
      </c>
      <c r="AU130" s="229" t="s">
        <v>85</v>
      </c>
      <c r="AY130" s="17" t="s">
        <v>120</v>
      </c>
      <c r="BE130" s="230">
        <f>IF(N130="základní",J130,0)</f>
        <v>0</v>
      </c>
      <c r="BF130" s="230">
        <f>IF(N130="snížená",J130,0)</f>
        <v>0</v>
      </c>
      <c r="BG130" s="230">
        <f>IF(N130="zákl. přenesená",J130,0)</f>
        <v>0</v>
      </c>
      <c r="BH130" s="230">
        <f>IF(N130="sníž. přenesená",J130,0)</f>
        <v>0</v>
      </c>
      <c r="BI130" s="230">
        <f>IF(N130="nulová",J130,0)</f>
        <v>0</v>
      </c>
      <c r="BJ130" s="17" t="s">
        <v>83</v>
      </c>
      <c r="BK130" s="230">
        <f>ROUND(I130*H130,2)</f>
        <v>0</v>
      </c>
      <c r="BL130" s="17" t="s">
        <v>128</v>
      </c>
      <c r="BM130" s="229" t="s">
        <v>237</v>
      </c>
    </row>
    <row r="131" s="13" customFormat="1">
      <c r="A131" s="13"/>
      <c r="B131" s="231"/>
      <c r="C131" s="232"/>
      <c r="D131" s="233" t="s">
        <v>130</v>
      </c>
      <c r="E131" s="234" t="s">
        <v>1</v>
      </c>
      <c r="F131" s="235" t="s">
        <v>231</v>
      </c>
      <c r="G131" s="232"/>
      <c r="H131" s="234" t="s">
        <v>1</v>
      </c>
      <c r="I131" s="236"/>
      <c r="J131" s="232"/>
      <c r="K131" s="232"/>
      <c r="L131" s="237"/>
      <c r="M131" s="238"/>
      <c r="N131" s="239"/>
      <c r="O131" s="239"/>
      <c r="P131" s="239"/>
      <c r="Q131" s="239"/>
      <c r="R131" s="239"/>
      <c r="S131" s="239"/>
      <c r="T131" s="240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41" t="s">
        <v>130</v>
      </c>
      <c r="AU131" s="241" t="s">
        <v>85</v>
      </c>
      <c r="AV131" s="13" t="s">
        <v>83</v>
      </c>
      <c r="AW131" s="13" t="s">
        <v>32</v>
      </c>
      <c r="AX131" s="13" t="s">
        <v>75</v>
      </c>
      <c r="AY131" s="241" t="s">
        <v>120</v>
      </c>
    </row>
    <row r="132" s="14" customFormat="1">
      <c r="A132" s="14"/>
      <c r="B132" s="242"/>
      <c r="C132" s="243"/>
      <c r="D132" s="233" t="s">
        <v>130</v>
      </c>
      <c r="E132" s="244" t="s">
        <v>1</v>
      </c>
      <c r="F132" s="245" t="s">
        <v>238</v>
      </c>
      <c r="G132" s="243"/>
      <c r="H132" s="246">
        <v>47.200000000000003</v>
      </c>
      <c r="I132" s="247"/>
      <c r="J132" s="243"/>
      <c r="K132" s="243"/>
      <c r="L132" s="248"/>
      <c r="M132" s="249"/>
      <c r="N132" s="250"/>
      <c r="O132" s="250"/>
      <c r="P132" s="250"/>
      <c r="Q132" s="250"/>
      <c r="R132" s="250"/>
      <c r="S132" s="250"/>
      <c r="T132" s="251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52" t="s">
        <v>130</v>
      </c>
      <c r="AU132" s="252" t="s">
        <v>85</v>
      </c>
      <c r="AV132" s="14" t="s">
        <v>85</v>
      </c>
      <c r="AW132" s="14" t="s">
        <v>32</v>
      </c>
      <c r="AX132" s="14" t="s">
        <v>75</v>
      </c>
      <c r="AY132" s="252" t="s">
        <v>120</v>
      </c>
    </row>
    <row r="133" s="14" customFormat="1">
      <c r="A133" s="14"/>
      <c r="B133" s="242"/>
      <c r="C133" s="243"/>
      <c r="D133" s="233" t="s">
        <v>130</v>
      </c>
      <c r="E133" s="244" t="s">
        <v>1</v>
      </c>
      <c r="F133" s="245" t="s">
        <v>239</v>
      </c>
      <c r="G133" s="243"/>
      <c r="H133" s="246">
        <v>47.200000000000003</v>
      </c>
      <c r="I133" s="247"/>
      <c r="J133" s="243"/>
      <c r="K133" s="243"/>
      <c r="L133" s="248"/>
      <c r="M133" s="249"/>
      <c r="N133" s="250"/>
      <c r="O133" s="250"/>
      <c r="P133" s="250"/>
      <c r="Q133" s="250"/>
      <c r="R133" s="250"/>
      <c r="S133" s="250"/>
      <c r="T133" s="251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52" t="s">
        <v>130</v>
      </c>
      <c r="AU133" s="252" t="s">
        <v>85</v>
      </c>
      <c r="AV133" s="14" t="s">
        <v>85</v>
      </c>
      <c r="AW133" s="14" t="s">
        <v>32</v>
      </c>
      <c r="AX133" s="14" t="s">
        <v>75</v>
      </c>
      <c r="AY133" s="252" t="s">
        <v>120</v>
      </c>
    </row>
    <row r="134" s="15" customFormat="1">
      <c r="A134" s="15"/>
      <c r="B134" s="257"/>
      <c r="C134" s="258"/>
      <c r="D134" s="233" t="s">
        <v>130</v>
      </c>
      <c r="E134" s="259" t="s">
        <v>214</v>
      </c>
      <c r="F134" s="260" t="s">
        <v>234</v>
      </c>
      <c r="G134" s="258"/>
      <c r="H134" s="261">
        <v>94.400000000000006</v>
      </c>
      <c r="I134" s="262"/>
      <c r="J134" s="258"/>
      <c r="K134" s="258"/>
      <c r="L134" s="263"/>
      <c r="M134" s="264"/>
      <c r="N134" s="265"/>
      <c r="O134" s="265"/>
      <c r="P134" s="265"/>
      <c r="Q134" s="265"/>
      <c r="R134" s="265"/>
      <c r="S134" s="265"/>
      <c r="T134" s="266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T134" s="267" t="s">
        <v>130</v>
      </c>
      <c r="AU134" s="267" t="s">
        <v>85</v>
      </c>
      <c r="AV134" s="15" t="s">
        <v>128</v>
      </c>
      <c r="AW134" s="15" t="s">
        <v>32</v>
      </c>
      <c r="AX134" s="15" t="s">
        <v>83</v>
      </c>
      <c r="AY134" s="267" t="s">
        <v>120</v>
      </c>
    </row>
    <row r="135" s="2" customFormat="1" ht="62.7" customHeight="1">
      <c r="A135" s="38"/>
      <c r="B135" s="39"/>
      <c r="C135" s="218" t="s">
        <v>144</v>
      </c>
      <c r="D135" s="218" t="s">
        <v>123</v>
      </c>
      <c r="E135" s="219" t="s">
        <v>240</v>
      </c>
      <c r="F135" s="220" t="s">
        <v>241</v>
      </c>
      <c r="G135" s="221" t="s">
        <v>126</v>
      </c>
      <c r="H135" s="222">
        <v>58.399999999999999</v>
      </c>
      <c r="I135" s="223"/>
      <c r="J135" s="224">
        <f>ROUND(I135*H135,2)</f>
        <v>0</v>
      </c>
      <c r="K135" s="220" t="s">
        <v>127</v>
      </c>
      <c r="L135" s="44"/>
      <c r="M135" s="225" t="s">
        <v>1</v>
      </c>
      <c r="N135" s="226" t="s">
        <v>40</v>
      </c>
      <c r="O135" s="91"/>
      <c r="P135" s="227">
        <f>O135*H135</f>
        <v>0</v>
      </c>
      <c r="Q135" s="227">
        <v>0</v>
      </c>
      <c r="R135" s="227">
        <f>Q135*H135</f>
        <v>0</v>
      </c>
      <c r="S135" s="227">
        <v>0.44</v>
      </c>
      <c r="T135" s="228">
        <f>S135*H135</f>
        <v>25.695999999999998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29" t="s">
        <v>128</v>
      </c>
      <c r="AT135" s="229" t="s">
        <v>123</v>
      </c>
      <c r="AU135" s="229" t="s">
        <v>85</v>
      </c>
      <c r="AY135" s="17" t="s">
        <v>120</v>
      </c>
      <c r="BE135" s="230">
        <f>IF(N135="základní",J135,0)</f>
        <v>0</v>
      </c>
      <c r="BF135" s="230">
        <f>IF(N135="snížená",J135,0)</f>
        <v>0</v>
      </c>
      <c r="BG135" s="230">
        <f>IF(N135="zákl. přenesená",J135,0)</f>
        <v>0</v>
      </c>
      <c r="BH135" s="230">
        <f>IF(N135="sníž. přenesená",J135,0)</f>
        <v>0</v>
      </c>
      <c r="BI135" s="230">
        <f>IF(N135="nulová",J135,0)</f>
        <v>0</v>
      </c>
      <c r="BJ135" s="17" t="s">
        <v>83</v>
      </c>
      <c r="BK135" s="230">
        <f>ROUND(I135*H135,2)</f>
        <v>0</v>
      </c>
      <c r="BL135" s="17" t="s">
        <v>128</v>
      </c>
      <c r="BM135" s="229" t="s">
        <v>242</v>
      </c>
    </row>
    <row r="136" s="13" customFormat="1">
      <c r="A136" s="13"/>
      <c r="B136" s="231"/>
      <c r="C136" s="232"/>
      <c r="D136" s="233" t="s">
        <v>130</v>
      </c>
      <c r="E136" s="234" t="s">
        <v>1</v>
      </c>
      <c r="F136" s="235" t="s">
        <v>231</v>
      </c>
      <c r="G136" s="232"/>
      <c r="H136" s="234" t="s">
        <v>1</v>
      </c>
      <c r="I136" s="236"/>
      <c r="J136" s="232"/>
      <c r="K136" s="232"/>
      <c r="L136" s="237"/>
      <c r="M136" s="238"/>
      <c r="N136" s="239"/>
      <c r="O136" s="239"/>
      <c r="P136" s="239"/>
      <c r="Q136" s="239"/>
      <c r="R136" s="239"/>
      <c r="S136" s="239"/>
      <c r="T136" s="240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41" t="s">
        <v>130</v>
      </c>
      <c r="AU136" s="241" t="s">
        <v>85</v>
      </c>
      <c r="AV136" s="13" t="s">
        <v>83</v>
      </c>
      <c r="AW136" s="13" t="s">
        <v>32</v>
      </c>
      <c r="AX136" s="13" t="s">
        <v>75</v>
      </c>
      <c r="AY136" s="241" t="s">
        <v>120</v>
      </c>
    </row>
    <row r="137" s="14" customFormat="1">
      <c r="A137" s="14"/>
      <c r="B137" s="242"/>
      <c r="C137" s="243"/>
      <c r="D137" s="233" t="s">
        <v>130</v>
      </c>
      <c r="E137" s="244" t="s">
        <v>212</v>
      </c>
      <c r="F137" s="245" t="s">
        <v>243</v>
      </c>
      <c r="G137" s="243"/>
      <c r="H137" s="246">
        <v>58.399999999999999</v>
      </c>
      <c r="I137" s="247"/>
      <c r="J137" s="243"/>
      <c r="K137" s="243"/>
      <c r="L137" s="248"/>
      <c r="M137" s="249"/>
      <c r="N137" s="250"/>
      <c r="O137" s="250"/>
      <c r="P137" s="250"/>
      <c r="Q137" s="250"/>
      <c r="R137" s="250"/>
      <c r="S137" s="250"/>
      <c r="T137" s="251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52" t="s">
        <v>130</v>
      </c>
      <c r="AU137" s="252" t="s">
        <v>85</v>
      </c>
      <c r="AV137" s="14" t="s">
        <v>85</v>
      </c>
      <c r="AW137" s="14" t="s">
        <v>32</v>
      </c>
      <c r="AX137" s="14" t="s">
        <v>83</v>
      </c>
      <c r="AY137" s="252" t="s">
        <v>120</v>
      </c>
    </row>
    <row r="138" s="2" customFormat="1" ht="49.05" customHeight="1">
      <c r="A138" s="38"/>
      <c r="B138" s="39"/>
      <c r="C138" s="218" t="s">
        <v>128</v>
      </c>
      <c r="D138" s="218" t="s">
        <v>123</v>
      </c>
      <c r="E138" s="219" t="s">
        <v>244</v>
      </c>
      <c r="F138" s="220" t="s">
        <v>245</v>
      </c>
      <c r="G138" s="221" t="s">
        <v>217</v>
      </c>
      <c r="H138" s="222">
        <v>117</v>
      </c>
      <c r="I138" s="223"/>
      <c r="J138" s="224">
        <f>ROUND(I138*H138,2)</f>
        <v>0</v>
      </c>
      <c r="K138" s="220" t="s">
        <v>127</v>
      </c>
      <c r="L138" s="44"/>
      <c r="M138" s="225" t="s">
        <v>1</v>
      </c>
      <c r="N138" s="226" t="s">
        <v>40</v>
      </c>
      <c r="O138" s="91"/>
      <c r="P138" s="227">
        <f>O138*H138</f>
        <v>0</v>
      </c>
      <c r="Q138" s="227">
        <v>0</v>
      </c>
      <c r="R138" s="227">
        <f>Q138*H138</f>
        <v>0</v>
      </c>
      <c r="S138" s="227">
        <v>0.20499999999999999</v>
      </c>
      <c r="T138" s="228">
        <f>S138*H138</f>
        <v>23.984999999999999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29" t="s">
        <v>128</v>
      </c>
      <c r="AT138" s="229" t="s">
        <v>123</v>
      </c>
      <c r="AU138" s="229" t="s">
        <v>85</v>
      </c>
      <c r="AY138" s="17" t="s">
        <v>120</v>
      </c>
      <c r="BE138" s="230">
        <f>IF(N138="základní",J138,0)</f>
        <v>0</v>
      </c>
      <c r="BF138" s="230">
        <f>IF(N138="snížená",J138,0)</f>
        <v>0</v>
      </c>
      <c r="BG138" s="230">
        <f>IF(N138="zákl. přenesená",J138,0)</f>
        <v>0</v>
      </c>
      <c r="BH138" s="230">
        <f>IF(N138="sníž. přenesená",J138,0)</f>
        <v>0</v>
      </c>
      <c r="BI138" s="230">
        <f>IF(N138="nulová",J138,0)</f>
        <v>0</v>
      </c>
      <c r="BJ138" s="17" t="s">
        <v>83</v>
      </c>
      <c r="BK138" s="230">
        <f>ROUND(I138*H138,2)</f>
        <v>0</v>
      </c>
      <c r="BL138" s="17" t="s">
        <v>128</v>
      </c>
      <c r="BM138" s="229" t="s">
        <v>246</v>
      </c>
    </row>
    <row r="139" s="13" customFormat="1">
      <c r="A139" s="13"/>
      <c r="B139" s="231"/>
      <c r="C139" s="232"/>
      <c r="D139" s="233" t="s">
        <v>130</v>
      </c>
      <c r="E139" s="234" t="s">
        <v>1</v>
      </c>
      <c r="F139" s="235" t="s">
        <v>231</v>
      </c>
      <c r="G139" s="232"/>
      <c r="H139" s="234" t="s">
        <v>1</v>
      </c>
      <c r="I139" s="236"/>
      <c r="J139" s="232"/>
      <c r="K139" s="232"/>
      <c r="L139" s="237"/>
      <c r="M139" s="238"/>
      <c r="N139" s="239"/>
      <c r="O139" s="239"/>
      <c r="P139" s="239"/>
      <c r="Q139" s="239"/>
      <c r="R139" s="239"/>
      <c r="S139" s="239"/>
      <c r="T139" s="240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41" t="s">
        <v>130</v>
      </c>
      <c r="AU139" s="241" t="s">
        <v>85</v>
      </c>
      <c r="AV139" s="13" t="s">
        <v>83</v>
      </c>
      <c r="AW139" s="13" t="s">
        <v>32</v>
      </c>
      <c r="AX139" s="13" t="s">
        <v>75</v>
      </c>
      <c r="AY139" s="241" t="s">
        <v>120</v>
      </c>
    </row>
    <row r="140" s="14" customFormat="1">
      <c r="A140" s="14"/>
      <c r="B140" s="242"/>
      <c r="C140" s="243"/>
      <c r="D140" s="233" t="s">
        <v>130</v>
      </c>
      <c r="E140" s="244" t="s">
        <v>216</v>
      </c>
      <c r="F140" s="245" t="s">
        <v>218</v>
      </c>
      <c r="G140" s="243"/>
      <c r="H140" s="246">
        <v>117</v>
      </c>
      <c r="I140" s="247"/>
      <c r="J140" s="243"/>
      <c r="K140" s="243"/>
      <c r="L140" s="248"/>
      <c r="M140" s="249"/>
      <c r="N140" s="250"/>
      <c r="O140" s="250"/>
      <c r="P140" s="250"/>
      <c r="Q140" s="250"/>
      <c r="R140" s="250"/>
      <c r="S140" s="250"/>
      <c r="T140" s="251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52" t="s">
        <v>130</v>
      </c>
      <c r="AU140" s="252" t="s">
        <v>85</v>
      </c>
      <c r="AV140" s="14" t="s">
        <v>85</v>
      </c>
      <c r="AW140" s="14" t="s">
        <v>32</v>
      </c>
      <c r="AX140" s="14" t="s">
        <v>83</v>
      </c>
      <c r="AY140" s="252" t="s">
        <v>120</v>
      </c>
    </row>
    <row r="141" s="2" customFormat="1" ht="90" customHeight="1">
      <c r="A141" s="38"/>
      <c r="B141" s="39"/>
      <c r="C141" s="218" t="s">
        <v>134</v>
      </c>
      <c r="D141" s="218" t="s">
        <v>123</v>
      </c>
      <c r="E141" s="219" t="s">
        <v>247</v>
      </c>
      <c r="F141" s="220" t="s">
        <v>248</v>
      </c>
      <c r="G141" s="221" t="s">
        <v>217</v>
      </c>
      <c r="H141" s="222">
        <v>29</v>
      </c>
      <c r="I141" s="223"/>
      <c r="J141" s="224">
        <f>ROUND(I141*H141,2)</f>
        <v>0</v>
      </c>
      <c r="K141" s="220" t="s">
        <v>127</v>
      </c>
      <c r="L141" s="44"/>
      <c r="M141" s="225" t="s">
        <v>1</v>
      </c>
      <c r="N141" s="226" t="s">
        <v>40</v>
      </c>
      <c r="O141" s="91"/>
      <c r="P141" s="227">
        <f>O141*H141</f>
        <v>0</v>
      </c>
      <c r="Q141" s="227">
        <v>0.036900000000000002</v>
      </c>
      <c r="R141" s="227">
        <f>Q141*H141</f>
        <v>1.0701000000000001</v>
      </c>
      <c r="S141" s="227">
        <v>0</v>
      </c>
      <c r="T141" s="228">
        <f>S141*H141</f>
        <v>0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29" t="s">
        <v>128</v>
      </c>
      <c r="AT141" s="229" t="s">
        <v>123</v>
      </c>
      <c r="AU141" s="229" t="s">
        <v>85</v>
      </c>
      <c r="AY141" s="17" t="s">
        <v>120</v>
      </c>
      <c r="BE141" s="230">
        <f>IF(N141="základní",J141,0)</f>
        <v>0</v>
      </c>
      <c r="BF141" s="230">
        <f>IF(N141="snížená",J141,0)</f>
        <v>0</v>
      </c>
      <c r="BG141" s="230">
        <f>IF(N141="zákl. přenesená",J141,0)</f>
        <v>0</v>
      </c>
      <c r="BH141" s="230">
        <f>IF(N141="sníž. přenesená",J141,0)</f>
        <v>0</v>
      </c>
      <c r="BI141" s="230">
        <f>IF(N141="nulová",J141,0)</f>
        <v>0</v>
      </c>
      <c r="BJ141" s="17" t="s">
        <v>83</v>
      </c>
      <c r="BK141" s="230">
        <f>ROUND(I141*H141,2)</f>
        <v>0</v>
      </c>
      <c r="BL141" s="17" t="s">
        <v>128</v>
      </c>
      <c r="BM141" s="229" t="s">
        <v>249</v>
      </c>
    </row>
    <row r="142" s="13" customFormat="1">
      <c r="A142" s="13"/>
      <c r="B142" s="231"/>
      <c r="C142" s="232"/>
      <c r="D142" s="233" t="s">
        <v>130</v>
      </c>
      <c r="E142" s="234" t="s">
        <v>1</v>
      </c>
      <c r="F142" s="235" t="s">
        <v>250</v>
      </c>
      <c r="G142" s="232"/>
      <c r="H142" s="234" t="s">
        <v>1</v>
      </c>
      <c r="I142" s="236"/>
      <c r="J142" s="232"/>
      <c r="K142" s="232"/>
      <c r="L142" s="237"/>
      <c r="M142" s="238"/>
      <c r="N142" s="239"/>
      <c r="O142" s="239"/>
      <c r="P142" s="239"/>
      <c r="Q142" s="239"/>
      <c r="R142" s="239"/>
      <c r="S142" s="239"/>
      <c r="T142" s="240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1" t="s">
        <v>130</v>
      </c>
      <c r="AU142" s="241" t="s">
        <v>85</v>
      </c>
      <c r="AV142" s="13" t="s">
        <v>83</v>
      </c>
      <c r="AW142" s="13" t="s">
        <v>32</v>
      </c>
      <c r="AX142" s="13" t="s">
        <v>75</v>
      </c>
      <c r="AY142" s="241" t="s">
        <v>120</v>
      </c>
    </row>
    <row r="143" s="14" customFormat="1">
      <c r="A143" s="14"/>
      <c r="B143" s="242"/>
      <c r="C143" s="243"/>
      <c r="D143" s="233" t="s">
        <v>130</v>
      </c>
      <c r="E143" s="244" t="s">
        <v>1</v>
      </c>
      <c r="F143" s="245" t="s">
        <v>251</v>
      </c>
      <c r="G143" s="243"/>
      <c r="H143" s="246">
        <v>29</v>
      </c>
      <c r="I143" s="247"/>
      <c r="J143" s="243"/>
      <c r="K143" s="243"/>
      <c r="L143" s="248"/>
      <c r="M143" s="249"/>
      <c r="N143" s="250"/>
      <c r="O143" s="250"/>
      <c r="P143" s="250"/>
      <c r="Q143" s="250"/>
      <c r="R143" s="250"/>
      <c r="S143" s="250"/>
      <c r="T143" s="251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52" t="s">
        <v>130</v>
      </c>
      <c r="AU143" s="252" t="s">
        <v>85</v>
      </c>
      <c r="AV143" s="14" t="s">
        <v>85</v>
      </c>
      <c r="AW143" s="14" t="s">
        <v>32</v>
      </c>
      <c r="AX143" s="14" t="s">
        <v>83</v>
      </c>
      <c r="AY143" s="252" t="s">
        <v>120</v>
      </c>
    </row>
    <row r="144" s="2" customFormat="1" ht="24.15" customHeight="1">
      <c r="A144" s="38"/>
      <c r="B144" s="39"/>
      <c r="C144" s="268" t="s">
        <v>157</v>
      </c>
      <c r="D144" s="268" t="s">
        <v>252</v>
      </c>
      <c r="E144" s="269" t="s">
        <v>253</v>
      </c>
      <c r="F144" s="270" t="s">
        <v>254</v>
      </c>
      <c r="G144" s="271" t="s">
        <v>217</v>
      </c>
      <c r="H144" s="272">
        <v>29</v>
      </c>
      <c r="I144" s="273"/>
      <c r="J144" s="274">
        <f>ROUND(I144*H144,2)</f>
        <v>0</v>
      </c>
      <c r="K144" s="270" t="s">
        <v>127</v>
      </c>
      <c r="L144" s="275"/>
      <c r="M144" s="276" t="s">
        <v>1</v>
      </c>
      <c r="N144" s="277" t="s">
        <v>40</v>
      </c>
      <c r="O144" s="91"/>
      <c r="P144" s="227">
        <f>O144*H144</f>
        <v>0</v>
      </c>
      <c r="Q144" s="227">
        <v>0.00077999999999999999</v>
      </c>
      <c r="R144" s="227">
        <f>Q144*H144</f>
        <v>0.022620000000000001</v>
      </c>
      <c r="S144" s="227">
        <v>0</v>
      </c>
      <c r="T144" s="228">
        <f>S144*H144</f>
        <v>0</v>
      </c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R144" s="229" t="s">
        <v>171</v>
      </c>
      <c r="AT144" s="229" t="s">
        <v>252</v>
      </c>
      <c r="AU144" s="229" t="s">
        <v>85</v>
      </c>
      <c r="AY144" s="17" t="s">
        <v>120</v>
      </c>
      <c r="BE144" s="230">
        <f>IF(N144="základní",J144,0)</f>
        <v>0</v>
      </c>
      <c r="BF144" s="230">
        <f>IF(N144="snížená",J144,0)</f>
        <v>0</v>
      </c>
      <c r="BG144" s="230">
        <f>IF(N144="zákl. přenesená",J144,0)</f>
        <v>0</v>
      </c>
      <c r="BH144" s="230">
        <f>IF(N144="sníž. přenesená",J144,0)</f>
        <v>0</v>
      </c>
      <c r="BI144" s="230">
        <f>IF(N144="nulová",J144,0)</f>
        <v>0</v>
      </c>
      <c r="BJ144" s="17" t="s">
        <v>83</v>
      </c>
      <c r="BK144" s="230">
        <f>ROUND(I144*H144,2)</f>
        <v>0</v>
      </c>
      <c r="BL144" s="17" t="s">
        <v>128</v>
      </c>
      <c r="BM144" s="229" t="s">
        <v>255</v>
      </c>
    </row>
    <row r="145" s="13" customFormat="1">
      <c r="A145" s="13"/>
      <c r="B145" s="231"/>
      <c r="C145" s="232"/>
      <c r="D145" s="233" t="s">
        <v>130</v>
      </c>
      <c r="E145" s="234" t="s">
        <v>1</v>
      </c>
      <c r="F145" s="235" t="s">
        <v>231</v>
      </c>
      <c r="G145" s="232"/>
      <c r="H145" s="234" t="s">
        <v>1</v>
      </c>
      <c r="I145" s="236"/>
      <c r="J145" s="232"/>
      <c r="K145" s="232"/>
      <c r="L145" s="237"/>
      <c r="M145" s="238"/>
      <c r="N145" s="239"/>
      <c r="O145" s="239"/>
      <c r="P145" s="239"/>
      <c r="Q145" s="239"/>
      <c r="R145" s="239"/>
      <c r="S145" s="239"/>
      <c r="T145" s="240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1" t="s">
        <v>130</v>
      </c>
      <c r="AU145" s="241" t="s">
        <v>85</v>
      </c>
      <c r="AV145" s="13" t="s">
        <v>83</v>
      </c>
      <c r="AW145" s="13" t="s">
        <v>32</v>
      </c>
      <c r="AX145" s="13" t="s">
        <v>75</v>
      </c>
      <c r="AY145" s="241" t="s">
        <v>120</v>
      </c>
    </row>
    <row r="146" s="14" customFormat="1">
      <c r="A146" s="14"/>
      <c r="B146" s="242"/>
      <c r="C146" s="243"/>
      <c r="D146" s="233" t="s">
        <v>130</v>
      </c>
      <c r="E146" s="244" t="s">
        <v>1</v>
      </c>
      <c r="F146" s="245" t="s">
        <v>251</v>
      </c>
      <c r="G146" s="243"/>
      <c r="H146" s="246">
        <v>29</v>
      </c>
      <c r="I146" s="247"/>
      <c r="J146" s="243"/>
      <c r="K146" s="243"/>
      <c r="L146" s="248"/>
      <c r="M146" s="249"/>
      <c r="N146" s="250"/>
      <c r="O146" s="250"/>
      <c r="P146" s="250"/>
      <c r="Q146" s="250"/>
      <c r="R146" s="250"/>
      <c r="S146" s="250"/>
      <c r="T146" s="251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52" t="s">
        <v>130</v>
      </c>
      <c r="AU146" s="252" t="s">
        <v>85</v>
      </c>
      <c r="AV146" s="14" t="s">
        <v>85</v>
      </c>
      <c r="AW146" s="14" t="s">
        <v>32</v>
      </c>
      <c r="AX146" s="14" t="s">
        <v>83</v>
      </c>
      <c r="AY146" s="252" t="s">
        <v>120</v>
      </c>
    </row>
    <row r="147" s="2" customFormat="1" ht="24.15" customHeight="1">
      <c r="A147" s="38"/>
      <c r="B147" s="39"/>
      <c r="C147" s="218" t="s">
        <v>164</v>
      </c>
      <c r="D147" s="218" t="s">
        <v>123</v>
      </c>
      <c r="E147" s="219" t="s">
        <v>256</v>
      </c>
      <c r="F147" s="220" t="s">
        <v>257</v>
      </c>
      <c r="G147" s="221" t="s">
        <v>126</v>
      </c>
      <c r="H147" s="222">
        <v>257.10000000000002</v>
      </c>
      <c r="I147" s="223"/>
      <c r="J147" s="224">
        <f>ROUND(I147*H147,2)</f>
        <v>0</v>
      </c>
      <c r="K147" s="220" t="s">
        <v>127</v>
      </c>
      <c r="L147" s="44"/>
      <c r="M147" s="225" t="s">
        <v>1</v>
      </c>
      <c r="N147" s="226" t="s">
        <v>40</v>
      </c>
      <c r="O147" s="91"/>
      <c r="P147" s="227">
        <f>O147*H147</f>
        <v>0</v>
      </c>
      <c r="Q147" s="227">
        <v>0</v>
      </c>
      <c r="R147" s="227">
        <f>Q147*H147</f>
        <v>0</v>
      </c>
      <c r="S147" s="227">
        <v>0</v>
      </c>
      <c r="T147" s="228">
        <f>S147*H147</f>
        <v>0</v>
      </c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R147" s="229" t="s">
        <v>128</v>
      </c>
      <c r="AT147" s="229" t="s">
        <v>123</v>
      </c>
      <c r="AU147" s="229" t="s">
        <v>85</v>
      </c>
      <c r="AY147" s="17" t="s">
        <v>120</v>
      </c>
      <c r="BE147" s="230">
        <f>IF(N147="základní",J147,0)</f>
        <v>0</v>
      </c>
      <c r="BF147" s="230">
        <f>IF(N147="snížená",J147,0)</f>
        <v>0</v>
      </c>
      <c r="BG147" s="230">
        <f>IF(N147="zákl. přenesená",J147,0)</f>
        <v>0</v>
      </c>
      <c r="BH147" s="230">
        <f>IF(N147="sníž. přenesená",J147,0)</f>
        <v>0</v>
      </c>
      <c r="BI147" s="230">
        <f>IF(N147="nulová",J147,0)</f>
        <v>0</v>
      </c>
      <c r="BJ147" s="17" t="s">
        <v>83</v>
      </c>
      <c r="BK147" s="230">
        <f>ROUND(I147*H147,2)</f>
        <v>0</v>
      </c>
      <c r="BL147" s="17" t="s">
        <v>128</v>
      </c>
      <c r="BM147" s="229" t="s">
        <v>258</v>
      </c>
    </row>
    <row r="148" s="13" customFormat="1">
      <c r="A148" s="13"/>
      <c r="B148" s="231"/>
      <c r="C148" s="232"/>
      <c r="D148" s="233" t="s">
        <v>130</v>
      </c>
      <c r="E148" s="234" t="s">
        <v>1</v>
      </c>
      <c r="F148" s="235" t="s">
        <v>231</v>
      </c>
      <c r="G148" s="232"/>
      <c r="H148" s="234" t="s">
        <v>1</v>
      </c>
      <c r="I148" s="236"/>
      <c r="J148" s="232"/>
      <c r="K148" s="232"/>
      <c r="L148" s="237"/>
      <c r="M148" s="238"/>
      <c r="N148" s="239"/>
      <c r="O148" s="239"/>
      <c r="P148" s="239"/>
      <c r="Q148" s="239"/>
      <c r="R148" s="239"/>
      <c r="S148" s="239"/>
      <c r="T148" s="240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41" t="s">
        <v>130</v>
      </c>
      <c r="AU148" s="241" t="s">
        <v>85</v>
      </c>
      <c r="AV148" s="13" t="s">
        <v>83</v>
      </c>
      <c r="AW148" s="13" t="s">
        <v>32</v>
      </c>
      <c r="AX148" s="13" t="s">
        <v>75</v>
      </c>
      <c r="AY148" s="241" t="s">
        <v>120</v>
      </c>
    </row>
    <row r="149" s="14" customFormat="1">
      <c r="A149" s="14"/>
      <c r="B149" s="242"/>
      <c r="C149" s="243"/>
      <c r="D149" s="233" t="s">
        <v>130</v>
      </c>
      <c r="E149" s="244" t="s">
        <v>1</v>
      </c>
      <c r="F149" s="245" t="s">
        <v>259</v>
      </c>
      <c r="G149" s="243"/>
      <c r="H149" s="246">
        <v>257.10000000000002</v>
      </c>
      <c r="I149" s="247"/>
      <c r="J149" s="243"/>
      <c r="K149" s="243"/>
      <c r="L149" s="248"/>
      <c r="M149" s="249"/>
      <c r="N149" s="250"/>
      <c r="O149" s="250"/>
      <c r="P149" s="250"/>
      <c r="Q149" s="250"/>
      <c r="R149" s="250"/>
      <c r="S149" s="250"/>
      <c r="T149" s="251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52" t="s">
        <v>130</v>
      </c>
      <c r="AU149" s="252" t="s">
        <v>85</v>
      </c>
      <c r="AV149" s="14" t="s">
        <v>85</v>
      </c>
      <c r="AW149" s="14" t="s">
        <v>32</v>
      </c>
      <c r="AX149" s="14" t="s">
        <v>83</v>
      </c>
      <c r="AY149" s="252" t="s">
        <v>120</v>
      </c>
    </row>
    <row r="150" s="2" customFormat="1" ht="24.15" customHeight="1">
      <c r="A150" s="38"/>
      <c r="B150" s="39"/>
      <c r="C150" s="218" t="s">
        <v>171</v>
      </c>
      <c r="D150" s="218" t="s">
        <v>123</v>
      </c>
      <c r="E150" s="219" t="s">
        <v>260</v>
      </c>
      <c r="F150" s="220" t="s">
        <v>261</v>
      </c>
      <c r="G150" s="221" t="s">
        <v>220</v>
      </c>
      <c r="H150" s="222">
        <v>42.899999999999999</v>
      </c>
      <c r="I150" s="223"/>
      <c r="J150" s="224">
        <f>ROUND(I150*H150,2)</f>
        <v>0</v>
      </c>
      <c r="K150" s="220" t="s">
        <v>127</v>
      </c>
      <c r="L150" s="44"/>
      <c r="M150" s="225" t="s">
        <v>1</v>
      </c>
      <c r="N150" s="226" t="s">
        <v>40</v>
      </c>
      <c r="O150" s="91"/>
      <c r="P150" s="227">
        <f>O150*H150</f>
        <v>0</v>
      </c>
      <c r="Q150" s="227">
        <v>0</v>
      </c>
      <c r="R150" s="227">
        <f>Q150*H150</f>
        <v>0</v>
      </c>
      <c r="S150" s="227">
        <v>0</v>
      </c>
      <c r="T150" s="228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29" t="s">
        <v>128</v>
      </c>
      <c r="AT150" s="229" t="s">
        <v>123</v>
      </c>
      <c r="AU150" s="229" t="s">
        <v>85</v>
      </c>
      <c r="AY150" s="17" t="s">
        <v>120</v>
      </c>
      <c r="BE150" s="230">
        <f>IF(N150="základní",J150,0)</f>
        <v>0</v>
      </c>
      <c r="BF150" s="230">
        <f>IF(N150="snížená",J150,0)</f>
        <v>0</v>
      </c>
      <c r="BG150" s="230">
        <f>IF(N150="zákl. přenesená",J150,0)</f>
        <v>0</v>
      </c>
      <c r="BH150" s="230">
        <f>IF(N150="sníž. přenesená",J150,0)</f>
        <v>0</v>
      </c>
      <c r="BI150" s="230">
        <f>IF(N150="nulová",J150,0)</f>
        <v>0</v>
      </c>
      <c r="BJ150" s="17" t="s">
        <v>83</v>
      </c>
      <c r="BK150" s="230">
        <f>ROUND(I150*H150,2)</f>
        <v>0</v>
      </c>
      <c r="BL150" s="17" t="s">
        <v>128</v>
      </c>
      <c r="BM150" s="229" t="s">
        <v>262</v>
      </c>
    </row>
    <row r="151" s="13" customFormat="1">
      <c r="A151" s="13"/>
      <c r="B151" s="231"/>
      <c r="C151" s="232"/>
      <c r="D151" s="233" t="s">
        <v>130</v>
      </c>
      <c r="E151" s="234" t="s">
        <v>1</v>
      </c>
      <c r="F151" s="235" t="s">
        <v>231</v>
      </c>
      <c r="G151" s="232"/>
      <c r="H151" s="234" t="s">
        <v>1</v>
      </c>
      <c r="I151" s="236"/>
      <c r="J151" s="232"/>
      <c r="K151" s="232"/>
      <c r="L151" s="237"/>
      <c r="M151" s="238"/>
      <c r="N151" s="239"/>
      <c r="O151" s="239"/>
      <c r="P151" s="239"/>
      <c r="Q151" s="239"/>
      <c r="R151" s="239"/>
      <c r="S151" s="239"/>
      <c r="T151" s="240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41" t="s">
        <v>130</v>
      </c>
      <c r="AU151" s="241" t="s">
        <v>85</v>
      </c>
      <c r="AV151" s="13" t="s">
        <v>83</v>
      </c>
      <c r="AW151" s="13" t="s">
        <v>32</v>
      </c>
      <c r="AX151" s="13" t="s">
        <v>75</v>
      </c>
      <c r="AY151" s="241" t="s">
        <v>120</v>
      </c>
    </row>
    <row r="152" s="14" customFormat="1">
      <c r="A152" s="14"/>
      <c r="B152" s="242"/>
      <c r="C152" s="243"/>
      <c r="D152" s="233" t="s">
        <v>130</v>
      </c>
      <c r="E152" s="244" t="s">
        <v>219</v>
      </c>
      <c r="F152" s="245" t="s">
        <v>221</v>
      </c>
      <c r="G152" s="243"/>
      <c r="H152" s="246">
        <v>42.899999999999999</v>
      </c>
      <c r="I152" s="247"/>
      <c r="J152" s="243"/>
      <c r="K152" s="243"/>
      <c r="L152" s="248"/>
      <c r="M152" s="249"/>
      <c r="N152" s="250"/>
      <c r="O152" s="250"/>
      <c r="P152" s="250"/>
      <c r="Q152" s="250"/>
      <c r="R152" s="250"/>
      <c r="S152" s="250"/>
      <c r="T152" s="251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52" t="s">
        <v>130</v>
      </c>
      <c r="AU152" s="252" t="s">
        <v>85</v>
      </c>
      <c r="AV152" s="14" t="s">
        <v>85</v>
      </c>
      <c r="AW152" s="14" t="s">
        <v>32</v>
      </c>
      <c r="AX152" s="14" t="s">
        <v>83</v>
      </c>
      <c r="AY152" s="252" t="s">
        <v>120</v>
      </c>
    </row>
    <row r="153" s="2" customFormat="1" ht="37.8" customHeight="1">
      <c r="A153" s="38"/>
      <c r="B153" s="39"/>
      <c r="C153" s="218" t="s">
        <v>121</v>
      </c>
      <c r="D153" s="218" t="s">
        <v>123</v>
      </c>
      <c r="E153" s="219" t="s">
        <v>263</v>
      </c>
      <c r="F153" s="220" t="s">
        <v>264</v>
      </c>
      <c r="G153" s="221" t="s">
        <v>220</v>
      </c>
      <c r="H153" s="222">
        <v>21.449999999999999</v>
      </c>
      <c r="I153" s="223"/>
      <c r="J153" s="224">
        <f>ROUND(I153*H153,2)</f>
        <v>0</v>
      </c>
      <c r="K153" s="220" t="s">
        <v>127</v>
      </c>
      <c r="L153" s="44"/>
      <c r="M153" s="225" t="s">
        <v>1</v>
      </c>
      <c r="N153" s="226" t="s">
        <v>40</v>
      </c>
      <c r="O153" s="91"/>
      <c r="P153" s="227">
        <f>O153*H153</f>
        <v>0</v>
      </c>
      <c r="Q153" s="227">
        <v>0</v>
      </c>
      <c r="R153" s="227">
        <f>Q153*H153</f>
        <v>0</v>
      </c>
      <c r="S153" s="227">
        <v>0</v>
      </c>
      <c r="T153" s="228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29" t="s">
        <v>128</v>
      </c>
      <c r="AT153" s="229" t="s">
        <v>123</v>
      </c>
      <c r="AU153" s="229" t="s">
        <v>85</v>
      </c>
      <c r="AY153" s="17" t="s">
        <v>120</v>
      </c>
      <c r="BE153" s="230">
        <f>IF(N153="základní",J153,0)</f>
        <v>0</v>
      </c>
      <c r="BF153" s="230">
        <f>IF(N153="snížená",J153,0)</f>
        <v>0</v>
      </c>
      <c r="BG153" s="230">
        <f>IF(N153="zákl. přenesená",J153,0)</f>
        <v>0</v>
      </c>
      <c r="BH153" s="230">
        <f>IF(N153="sníž. přenesená",J153,0)</f>
        <v>0</v>
      </c>
      <c r="BI153" s="230">
        <f>IF(N153="nulová",J153,0)</f>
        <v>0</v>
      </c>
      <c r="BJ153" s="17" t="s">
        <v>83</v>
      </c>
      <c r="BK153" s="230">
        <f>ROUND(I153*H153,2)</f>
        <v>0</v>
      </c>
      <c r="BL153" s="17" t="s">
        <v>128</v>
      </c>
      <c r="BM153" s="229" t="s">
        <v>265</v>
      </c>
    </row>
    <row r="154" s="14" customFormat="1">
      <c r="A154" s="14"/>
      <c r="B154" s="242"/>
      <c r="C154" s="243"/>
      <c r="D154" s="233" t="s">
        <v>130</v>
      </c>
      <c r="E154" s="244" t="s">
        <v>1</v>
      </c>
      <c r="F154" s="245" t="s">
        <v>266</v>
      </c>
      <c r="G154" s="243"/>
      <c r="H154" s="246">
        <v>21.449999999999999</v>
      </c>
      <c r="I154" s="247"/>
      <c r="J154" s="243"/>
      <c r="K154" s="243"/>
      <c r="L154" s="248"/>
      <c r="M154" s="249"/>
      <c r="N154" s="250"/>
      <c r="O154" s="250"/>
      <c r="P154" s="250"/>
      <c r="Q154" s="250"/>
      <c r="R154" s="250"/>
      <c r="S154" s="250"/>
      <c r="T154" s="251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52" t="s">
        <v>130</v>
      </c>
      <c r="AU154" s="252" t="s">
        <v>85</v>
      </c>
      <c r="AV154" s="14" t="s">
        <v>85</v>
      </c>
      <c r="AW154" s="14" t="s">
        <v>32</v>
      </c>
      <c r="AX154" s="14" t="s">
        <v>83</v>
      </c>
      <c r="AY154" s="252" t="s">
        <v>120</v>
      </c>
    </row>
    <row r="155" s="2" customFormat="1" ht="62.7" customHeight="1">
      <c r="A155" s="38"/>
      <c r="B155" s="39"/>
      <c r="C155" s="218" t="s">
        <v>191</v>
      </c>
      <c r="D155" s="218" t="s">
        <v>123</v>
      </c>
      <c r="E155" s="219" t="s">
        <v>267</v>
      </c>
      <c r="F155" s="220" t="s">
        <v>268</v>
      </c>
      <c r="G155" s="221" t="s">
        <v>220</v>
      </c>
      <c r="H155" s="222">
        <v>61.82</v>
      </c>
      <c r="I155" s="223"/>
      <c r="J155" s="224">
        <f>ROUND(I155*H155,2)</f>
        <v>0</v>
      </c>
      <c r="K155" s="220" t="s">
        <v>127</v>
      </c>
      <c r="L155" s="44"/>
      <c r="M155" s="225" t="s">
        <v>1</v>
      </c>
      <c r="N155" s="226" t="s">
        <v>40</v>
      </c>
      <c r="O155" s="91"/>
      <c r="P155" s="227">
        <f>O155*H155</f>
        <v>0</v>
      </c>
      <c r="Q155" s="227">
        <v>0</v>
      </c>
      <c r="R155" s="227">
        <f>Q155*H155</f>
        <v>0</v>
      </c>
      <c r="S155" s="227">
        <v>0</v>
      </c>
      <c r="T155" s="228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29" t="s">
        <v>128</v>
      </c>
      <c r="AT155" s="229" t="s">
        <v>123</v>
      </c>
      <c r="AU155" s="229" t="s">
        <v>85</v>
      </c>
      <c r="AY155" s="17" t="s">
        <v>120</v>
      </c>
      <c r="BE155" s="230">
        <f>IF(N155="základní",J155,0)</f>
        <v>0</v>
      </c>
      <c r="BF155" s="230">
        <f>IF(N155="snížená",J155,0)</f>
        <v>0</v>
      </c>
      <c r="BG155" s="230">
        <f>IF(N155="zákl. přenesená",J155,0)</f>
        <v>0</v>
      </c>
      <c r="BH155" s="230">
        <f>IF(N155="sníž. přenesená",J155,0)</f>
        <v>0</v>
      </c>
      <c r="BI155" s="230">
        <f>IF(N155="nulová",J155,0)</f>
        <v>0</v>
      </c>
      <c r="BJ155" s="17" t="s">
        <v>83</v>
      </c>
      <c r="BK155" s="230">
        <f>ROUND(I155*H155,2)</f>
        <v>0</v>
      </c>
      <c r="BL155" s="17" t="s">
        <v>128</v>
      </c>
      <c r="BM155" s="229" t="s">
        <v>269</v>
      </c>
    </row>
    <row r="156" s="14" customFormat="1">
      <c r="A156" s="14"/>
      <c r="B156" s="242"/>
      <c r="C156" s="243"/>
      <c r="D156" s="233" t="s">
        <v>130</v>
      </c>
      <c r="E156" s="244" t="s">
        <v>1</v>
      </c>
      <c r="F156" s="245" t="s">
        <v>270</v>
      </c>
      <c r="G156" s="243"/>
      <c r="H156" s="246">
        <v>51.420000000000002</v>
      </c>
      <c r="I156" s="247"/>
      <c r="J156" s="243"/>
      <c r="K156" s="243"/>
      <c r="L156" s="248"/>
      <c r="M156" s="249"/>
      <c r="N156" s="250"/>
      <c r="O156" s="250"/>
      <c r="P156" s="250"/>
      <c r="Q156" s="250"/>
      <c r="R156" s="250"/>
      <c r="S156" s="250"/>
      <c r="T156" s="251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52" t="s">
        <v>130</v>
      </c>
      <c r="AU156" s="252" t="s">
        <v>85</v>
      </c>
      <c r="AV156" s="14" t="s">
        <v>85</v>
      </c>
      <c r="AW156" s="14" t="s">
        <v>32</v>
      </c>
      <c r="AX156" s="14" t="s">
        <v>75</v>
      </c>
      <c r="AY156" s="252" t="s">
        <v>120</v>
      </c>
    </row>
    <row r="157" s="14" customFormat="1">
      <c r="A157" s="14"/>
      <c r="B157" s="242"/>
      <c r="C157" s="243"/>
      <c r="D157" s="233" t="s">
        <v>130</v>
      </c>
      <c r="E157" s="244" t="s">
        <v>1</v>
      </c>
      <c r="F157" s="245" t="s">
        <v>271</v>
      </c>
      <c r="G157" s="243"/>
      <c r="H157" s="246">
        <v>10.4</v>
      </c>
      <c r="I157" s="247"/>
      <c r="J157" s="243"/>
      <c r="K157" s="243"/>
      <c r="L157" s="248"/>
      <c r="M157" s="249"/>
      <c r="N157" s="250"/>
      <c r="O157" s="250"/>
      <c r="P157" s="250"/>
      <c r="Q157" s="250"/>
      <c r="R157" s="250"/>
      <c r="S157" s="250"/>
      <c r="T157" s="251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52" t="s">
        <v>130</v>
      </c>
      <c r="AU157" s="252" t="s">
        <v>85</v>
      </c>
      <c r="AV157" s="14" t="s">
        <v>85</v>
      </c>
      <c r="AW157" s="14" t="s">
        <v>32</v>
      </c>
      <c r="AX157" s="14" t="s">
        <v>75</v>
      </c>
      <c r="AY157" s="252" t="s">
        <v>120</v>
      </c>
    </row>
    <row r="158" s="15" customFormat="1">
      <c r="A158" s="15"/>
      <c r="B158" s="257"/>
      <c r="C158" s="258"/>
      <c r="D158" s="233" t="s">
        <v>130</v>
      </c>
      <c r="E158" s="259" t="s">
        <v>1</v>
      </c>
      <c r="F158" s="260" t="s">
        <v>234</v>
      </c>
      <c r="G158" s="258"/>
      <c r="H158" s="261">
        <v>61.82</v>
      </c>
      <c r="I158" s="262"/>
      <c r="J158" s="258"/>
      <c r="K158" s="258"/>
      <c r="L158" s="263"/>
      <c r="M158" s="264"/>
      <c r="N158" s="265"/>
      <c r="O158" s="265"/>
      <c r="P158" s="265"/>
      <c r="Q158" s="265"/>
      <c r="R158" s="265"/>
      <c r="S158" s="265"/>
      <c r="T158" s="266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T158" s="267" t="s">
        <v>130</v>
      </c>
      <c r="AU158" s="267" t="s">
        <v>85</v>
      </c>
      <c r="AV158" s="15" t="s">
        <v>128</v>
      </c>
      <c r="AW158" s="15" t="s">
        <v>32</v>
      </c>
      <c r="AX158" s="15" t="s">
        <v>83</v>
      </c>
      <c r="AY158" s="267" t="s">
        <v>120</v>
      </c>
    </row>
    <row r="159" s="2" customFormat="1" ht="62.7" customHeight="1">
      <c r="A159" s="38"/>
      <c r="B159" s="39"/>
      <c r="C159" s="218" t="s">
        <v>203</v>
      </c>
      <c r="D159" s="218" t="s">
        <v>123</v>
      </c>
      <c r="E159" s="219" t="s">
        <v>272</v>
      </c>
      <c r="F159" s="220" t="s">
        <v>273</v>
      </c>
      <c r="G159" s="221" t="s">
        <v>220</v>
      </c>
      <c r="H159" s="222">
        <v>60.420000000000002</v>
      </c>
      <c r="I159" s="223"/>
      <c r="J159" s="224">
        <f>ROUND(I159*H159,2)</f>
        <v>0</v>
      </c>
      <c r="K159" s="220" t="s">
        <v>127</v>
      </c>
      <c r="L159" s="44"/>
      <c r="M159" s="225" t="s">
        <v>1</v>
      </c>
      <c r="N159" s="226" t="s">
        <v>40</v>
      </c>
      <c r="O159" s="91"/>
      <c r="P159" s="227">
        <f>O159*H159</f>
        <v>0</v>
      </c>
      <c r="Q159" s="227">
        <v>0</v>
      </c>
      <c r="R159" s="227">
        <f>Q159*H159</f>
        <v>0</v>
      </c>
      <c r="S159" s="227">
        <v>0</v>
      </c>
      <c r="T159" s="228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29" t="s">
        <v>128</v>
      </c>
      <c r="AT159" s="229" t="s">
        <v>123</v>
      </c>
      <c r="AU159" s="229" t="s">
        <v>85</v>
      </c>
      <c r="AY159" s="17" t="s">
        <v>120</v>
      </c>
      <c r="BE159" s="230">
        <f>IF(N159="základní",J159,0)</f>
        <v>0</v>
      </c>
      <c r="BF159" s="230">
        <f>IF(N159="snížená",J159,0)</f>
        <v>0</v>
      </c>
      <c r="BG159" s="230">
        <f>IF(N159="zákl. přenesená",J159,0)</f>
        <v>0</v>
      </c>
      <c r="BH159" s="230">
        <f>IF(N159="sníž. přenesená",J159,0)</f>
        <v>0</v>
      </c>
      <c r="BI159" s="230">
        <f>IF(N159="nulová",J159,0)</f>
        <v>0</v>
      </c>
      <c r="BJ159" s="17" t="s">
        <v>83</v>
      </c>
      <c r="BK159" s="230">
        <f>ROUND(I159*H159,2)</f>
        <v>0</v>
      </c>
      <c r="BL159" s="17" t="s">
        <v>128</v>
      </c>
      <c r="BM159" s="229" t="s">
        <v>274</v>
      </c>
    </row>
    <row r="160" s="14" customFormat="1">
      <c r="A160" s="14"/>
      <c r="B160" s="242"/>
      <c r="C160" s="243"/>
      <c r="D160" s="233" t="s">
        <v>130</v>
      </c>
      <c r="E160" s="244" t="s">
        <v>1</v>
      </c>
      <c r="F160" s="245" t="s">
        <v>275</v>
      </c>
      <c r="G160" s="243"/>
      <c r="H160" s="246">
        <v>60.420000000000002</v>
      </c>
      <c r="I160" s="247"/>
      <c r="J160" s="243"/>
      <c r="K160" s="243"/>
      <c r="L160" s="248"/>
      <c r="M160" s="249"/>
      <c r="N160" s="250"/>
      <c r="O160" s="250"/>
      <c r="P160" s="250"/>
      <c r="Q160" s="250"/>
      <c r="R160" s="250"/>
      <c r="S160" s="250"/>
      <c r="T160" s="251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52" t="s">
        <v>130</v>
      </c>
      <c r="AU160" s="252" t="s">
        <v>85</v>
      </c>
      <c r="AV160" s="14" t="s">
        <v>85</v>
      </c>
      <c r="AW160" s="14" t="s">
        <v>32</v>
      </c>
      <c r="AX160" s="14" t="s">
        <v>83</v>
      </c>
      <c r="AY160" s="252" t="s">
        <v>120</v>
      </c>
    </row>
    <row r="161" s="2" customFormat="1" ht="62.7" customHeight="1">
      <c r="A161" s="38"/>
      <c r="B161" s="39"/>
      <c r="C161" s="218" t="s">
        <v>276</v>
      </c>
      <c r="D161" s="218" t="s">
        <v>123</v>
      </c>
      <c r="E161" s="219" t="s">
        <v>277</v>
      </c>
      <c r="F161" s="220" t="s">
        <v>278</v>
      </c>
      <c r="G161" s="221" t="s">
        <v>220</v>
      </c>
      <c r="H161" s="222">
        <v>181.25999999999999</v>
      </c>
      <c r="I161" s="223"/>
      <c r="J161" s="224">
        <f>ROUND(I161*H161,2)</f>
        <v>0</v>
      </c>
      <c r="K161" s="220" t="s">
        <v>127</v>
      </c>
      <c r="L161" s="44"/>
      <c r="M161" s="225" t="s">
        <v>1</v>
      </c>
      <c r="N161" s="226" t="s">
        <v>40</v>
      </c>
      <c r="O161" s="91"/>
      <c r="P161" s="227">
        <f>O161*H161</f>
        <v>0</v>
      </c>
      <c r="Q161" s="227">
        <v>0</v>
      </c>
      <c r="R161" s="227">
        <f>Q161*H161</f>
        <v>0</v>
      </c>
      <c r="S161" s="227">
        <v>0</v>
      </c>
      <c r="T161" s="228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29" t="s">
        <v>128</v>
      </c>
      <c r="AT161" s="229" t="s">
        <v>123</v>
      </c>
      <c r="AU161" s="229" t="s">
        <v>85</v>
      </c>
      <c r="AY161" s="17" t="s">
        <v>120</v>
      </c>
      <c r="BE161" s="230">
        <f>IF(N161="základní",J161,0)</f>
        <v>0</v>
      </c>
      <c r="BF161" s="230">
        <f>IF(N161="snížená",J161,0)</f>
        <v>0</v>
      </c>
      <c r="BG161" s="230">
        <f>IF(N161="zákl. přenesená",J161,0)</f>
        <v>0</v>
      </c>
      <c r="BH161" s="230">
        <f>IF(N161="sníž. přenesená",J161,0)</f>
        <v>0</v>
      </c>
      <c r="BI161" s="230">
        <f>IF(N161="nulová",J161,0)</f>
        <v>0</v>
      </c>
      <c r="BJ161" s="17" t="s">
        <v>83</v>
      </c>
      <c r="BK161" s="230">
        <f>ROUND(I161*H161,2)</f>
        <v>0</v>
      </c>
      <c r="BL161" s="17" t="s">
        <v>128</v>
      </c>
      <c r="BM161" s="229" t="s">
        <v>279</v>
      </c>
    </row>
    <row r="162" s="14" customFormat="1">
      <c r="A162" s="14"/>
      <c r="B162" s="242"/>
      <c r="C162" s="243"/>
      <c r="D162" s="233" t="s">
        <v>130</v>
      </c>
      <c r="E162" s="244" t="s">
        <v>1</v>
      </c>
      <c r="F162" s="245" t="s">
        <v>280</v>
      </c>
      <c r="G162" s="243"/>
      <c r="H162" s="246">
        <v>181.25999999999999</v>
      </c>
      <c r="I162" s="247"/>
      <c r="J162" s="243"/>
      <c r="K162" s="243"/>
      <c r="L162" s="248"/>
      <c r="M162" s="249"/>
      <c r="N162" s="250"/>
      <c r="O162" s="250"/>
      <c r="P162" s="250"/>
      <c r="Q162" s="250"/>
      <c r="R162" s="250"/>
      <c r="S162" s="250"/>
      <c r="T162" s="251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52" t="s">
        <v>130</v>
      </c>
      <c r="AU162" s="252" t="s">
        <v>85</v>
      </c>
      <c r="AV162" s="14" t="s">
        <v>85</v>
      </c>
      <c r="AW162" s="14" t="s">
        <v>32</v>
      </c>
      <c r="AX162" s="14" t="s">
        <v>83</v>
      </c>
      <c r="AY162" s="252" t="s">
        <v>120</v>
      </c>
    </row>
    <row r="163" s="2" customFormat="1" ht="37.8" customHeight="1">
      <c r="A163" s="38"/>
      <c r="B163" s="39"/>
      <c r="C163" s="218" t="s">
        <v>281</v>
      </c>
      <c r="D163" s="218" t="s">
        <v>123</v>
      </c>
      <c r="E163" s="219" t="s">
        <v>282</v>
      </c>
      <c r="F163" s="220" t="s">
        <v>283</v>
      </c>
      <c r="G163" s="221" t="s">
        <v>220</v>
      </c>
      <c r="H163" s="222">
        <v>10.4</v>
      </c>
      <c r="I163" s="223"/>
      <c r="J163" s="224">
        <f>ROUND(I163*H163,2)</f>
        <v>0</v>
      </c>
      <c r="K163" s="220" t="s">
        <v>127</v>
      </c>
      <c r="L163" s="44"/>
      <c r="M163" s="225" t="s">
        <v>1</v>
      </c>
      <c r="N163" s="226" t="s">
        <v>40</v>
      </c>
      <c r="O163" s="91"/>
      <c r="P163" s="227">
        <f>O163*H163</f>
        <v>0</v>
      </c>
      <c r="Q163" s="227">
        <v>0</v>
      </c>
      <c r="R163" s="227">
        <f>Q163*H163</f>
        <v>0</v>
      </c>
      <c r="S163" s="227">
        <v>0</v>
      </c>
      <c r="T163" s="228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29" t="s">
        <v>128</v>
      </c>
      <c r="AT163" s="229" t="s">
        <v>123</v>
      </c>
      <c r="AU163" s="229" t="s">
        <v>85</v>
      </c>
      <c r="AY163" s="17" t="s">
        <v>120</v>
      </c>
      <c r="BE163" s="230">
        <f>IF(N163="základní",J163,0)</f>
        <v>0</v>
      </c>
      <c r="BF163" s="230">
        <f>IF(N163="snížená",J163,0)</f>
        <v>0</v>
      </c>
      <c r="BG163" s="230">
        <f>IF(N163="zákl. přenesená",J163,0)</f>
        <v>0</v>
      </c>
      <c r="BH163" s="230">
        <f>IF(N163="sníž. přenesená",J163,0)</f>
        <v>0</v>
      </c>
      <c r="BI163" s="230">
        <f>IF(N163="nulová",J163,0)</f>
        <v>0</v>
      </c>
      <c r="BJ163" s="17" t="s">
        <v>83</v>
      </c>
      <c r="BK163" s="230">
        <f>ROUND(I163*H163,2)</f>
        <v>0</v>
      </c>
      <c r="BL163" s="17" t="s">
        <v>128</v>
      </c>
      <c r="BM163" s="229" t="s">
        <v>284</v>
      </c>
    </row>
    <row r="164" s="14" customFormat="1">
      <c r="A164" s="14"/>
      <c r="B164" s="242"/>
      <c r="C164" s="243"/>
      <c r="D164" s="233" t="s">
        <v>130</v>
      </c>
      <c r="E164" s="244" t="s">
        <v>1</v>
      </c>
      <c r="F164" s="245" t="s">
        <v>285</v>
      </c>
      <c r="G164" s="243"/>
      <c r="H164" s="246">
        <v>10.4</v>
      </c>
      <c r="I164" s="247"/>
      <c r="J164" s="243"/>
      <c r="K164" s="243"/>
      <c r="L164" s="248"/>
      <c r="M164" s="249"/>
      <c r="N164" s="250"/>
      <c r="O164" s="250"/>
      <c r="P164" s="250"/>
      <c r="Q164" s="250"/>
      <c r="R164" s="250"/>
      <c r="S164" s="250"/>
      <c r="T164" s="251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52" t="s">
        <v>130</v>
      </c>
      <c r="AU164" s="252" t="s">
        <v>85</v>
      </c>
      <c r="AV164" s="14" t="s">
        <v>85</v>
      </c>
      <c r="AW164" s="14" t="s">
        <v>32</v>
      </c>
      <c r="AX164" s="14" t="s">
        <v>83</v>
      </c>
      <c r="AY164" s="252" t="s">
        <v>120</v>
      </c>
    </row>
    <row r="165" s="2" customFormat="1" ht="37.8" customHeight="1">
      <c r="A165" s="38"/>
      <c r="B165" s="39"/>
      <c r="C165" s="218" t="s">
        <v>286</v>
      </c>
      <c r="D165" s="218" t="s">
        <v>123</v>
      </c>
      <c r="E165" s="219" t="s">
        <v>287</v>
      </c>
      <c r="F165" s="220" t="s">
        <v>288</v>
      </c>
      <c r="G165" s="221" t="s">
        <v>289</v>
      </c>
      <c r="H165" s="222">
        <v>102.714</v>
      </c>
      <c r="I165" s="223"/>
      <c r="J165" s="224">
        <f>ROUND(I165*H165,2)</f>
        <v>0</v>
      </c>
      <c r="K165" s="220" t="s">
        <v>127</v>
      </c>
      <c r="L165" s="44"/>
      <c r="M165" s="225" t="s">
        <v>1</v>
      </c>
      <c r="N165" s="226" t="s">
        <v>40</v>
      </c>
      <c r="O165" s="91"/>
      <c r="P165" s="227">
        <f>O165*H165</f>
        <v>0</v>
      </c>
      <c r="Q165" s="227">
        <v>0</v>
      </c>
      <c r="R165" s="227">
        <f>Q165*H165</f>
        <v>0</v>
      </c>
      <c r="S165" s="227">
        <v>0</v>
      </c>
      <c r="T165" s="228">
        <f>S165*H165</f>
        <v>0</v>
      </c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R165" s="229" t="s">
        <v>128</v>
      </c>
      <c r="AT165" s="229" t="s">
        <v>123</v>
      </c>
      <c r="AU165" s="229" t="s">
        <v>85</v>
      </c>
      <c r="AY165" s="17" t="s">
        <v>120</v>
      </c>
      <c r="BE165" s="230">
        <f>IF(N165="základní",J165,0)</f>
        <v>0</v>
      </c>
      <c r="BF165" s="230">
        <f>IF(N165="snížená",J165,0)</f>
        <v>0</v>
      </c>
      <c r="BG165" s="230">
        <f>IF(N165="zákl. přenesená",J165,0)</f>
        <v>0</v>
      </c>
      <c r="BH165" s="230">
        <f>IF(N165="sníž. přenesená",J165,0)</f>
        <v>0</v>
      </c>
      <c r="BI165" s="230">
        <f>IF(N165="nulová",J165,0)</f>
        <v>0</v>
      </c>
      <c r="BJ165" s="17" t="s">
        <v>83</v>
      </c>
      <c r="BK165" s="230">
        <f>ROUND(I165*H165,2)</f>
        <v>0</v>
      </c>
      <c r="BL165" s="17" t="s">
        <v>128</v>
      </c>
      <c r="BM165" s="229" t="s">
        <v>290</v>
      </c>
    </row>
    <row r="166" s="14" customFormat="1">
      <c r="A166" s="14"/>
      <c r="B166" s="242"/>
      <c r="C166" s="243"/>
      <c r="D166" s="233" t="s">
        <v>130</v>
      </c>
      <c r="E166" s="244" t="s">
        <v>1</v>
      </c>
      <c r="F166" s="245" t="s">
        <v>291</v>
      </c>
      <c r="G166" s="243"/>
      <c r="H166" s="246">
        <v>102.714</v>
      </c>
      <c r="I166" s="247"/>
      <c r="J166" s="243"/>
      <c r="K166" s="243"/>
      <c r="L166" s="248"/>
      <c r="M166" s="249"/>
      <c r="N166" s="250"/>
      <c r="O166" s="250"/>
      <c r="P166" s="250"/>
      <c r="Q166" s="250"/>
      <c r="R166" s="250"/>
      <c r="S166" s="250"/>
      <c r="T166" s="251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52" t="s">
        <v>130</v>
      </c>
      <c r="AU166" s="252" t="s">
        <v>85</v>
      </c>
      <c r="AV166" s="14" t="s">
        <v>85</v>
      </c>
      <c r="AW166" s="14" t="s">
        <v>32</v>
      </c>
      <c r="AX166" s="14" t="s">
        <v>83</v>
      </c>
      <c r="AY166" s="252" t="s">
        <v>120</v>
      </c>
    </row>
    <row r="167" s="2" customFormat="1" ht="37.8" customHeight="1">
      <c r="A167" s="38"/>
      <c r="B167" s="39"/>
      <c r="C167" s="218" t="s">
        <v>8</v>
      </c>
      <c r="D167" s="218" t="s">
        <v>123</v>
      </c>
      <c r="E167" s="219" t="s">
        <v>292</v>
      </c>
      <c r="F167" s="220" t="s">
        <v>293</v>
      </c>
      <c r="G167" s="221" t="s">
        <v>220</v>
      </c>
      <c r="H167" s="222">
        <v>111.84</v>
      </c>
      <c r="I167" s="223"/>
      <c r="J167" s="224">
        <f>ROUND(I167*H167,2)</f>
        <v>0</v>
      </c>
      <c r="K167" s="220" t="s">
        <v>127</v>
      </c>
      <c r="L167" s="44"/>
      <c r="M167" s="225" t="s">
        <v>1</v>
      </c>
      <c r="N167" s="226" t="s">
        <v>40</v>
      </c>
      <c r="O167" s="91"/>
      <c r="P167" s="227">
        <f>O167*H167</f>
        <v>0</v>
      </c>
      <c r="Q167" s="227">
        <v>0</v>
      </c>
      <c r="R167" s="227">
        <f>Q167*H167</f>
        <v>0</v>
      </c>
      <c r="S167" s="227">
        <v>0</v>
      </c>
      <c r="T167" s="228">
        <f>S167*H167</f>
        <v>0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229" t="s">
        <v>128</v>
      </c>
      <c r="AT167" s="229" t="s">
        <v>123</v>
      </c>
      <c r="AU167" s="229" t="s">
        <v>85</v>
      </c>
      <c r="AY167" s="17" t="s">
        <v>120</v>
      </c>
      <c r="BE167" s="230">
        <f>IF(N167="základní",J167,0)</f>
        <v>0</v>
      </c>
      <c r="BF167" s="230">
        <f>IF(N167="snížená",J167,0)</f>
        <v>0</v>
      </c>
      <c r="BG167" s="230">
        <f>IF(N167="zákl. přenesená",J167,0)</f>
        <v>0</v>
      </c>
      <c r="BH167" s="230">
        <f>IF(N167="sníž. přenesená",J167,0)</f>
        <v>0</v>
      </c>
      <c r="BI167" s="230">
        <f>IF(N167="nulová",J167,0)</f>
        <v>0</v>
      </c>
      <c r="BJ167" s="17" t="s">
        <v>83</v>
      </c>
      <c r="BK167" s="230">
        <f>ROUND(I167*H167,2)</f>
        <v>0</v>
      </c>
      <c r="BL167" s="17" t="s">
        <v>128</v>
      </c>
      <c r="BM167" s="229" t="s">
        <v>294</v>
      </c>
    </row>
    <row r="168" s="14" customFormat="1">
      <c r="A168" s="14"/>
      <c r="B168" s="242"/>
      <c r="C168" s="243"/>
      <c r="D168" s="233" t="s">
        <v>130</v>
      </c>
      <c r="E168" s="244" t="s">
        <v>1</v>
      </c>
      <c r="F168" s="245" t="s">
        <v>295</v>
      </c>
      <c r="G168" s="243"/>
      <c r="H168" s="246">
        <v>60.420000000000002</v>
      </c>
      <c r="I168" s="247"/>
      <c r="J168" s="243"/>
      <c r="K168" s="243"/>
      <c r="L168" s="248"/>
      <c r="M168" s="249"/>
      <c r="N168" s="250"/>
      <c r="O168" s="250"/>
      <c r="P168" s="250"/>
      <c r="Q168" s="250"/>
      <c r="R168" s="250"/>
      <c r="S168" s="250"/>
      <c r="T168" s="251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52" t="s">
        <v>130</v>
      </c>
      <c r="AU168" s="252" t="s">
        <v>85</v>
      </c>
      <c r="AV168" s="14" t="s">
        <v>85</v>
      </c>
      <c r="AW168" s="14" t="s">
        <v>32</v>
      </c>
      <c r="AX168" s="14" t="s">
        <v>75</v>
      </c>
      <c r="AY168" s="252" t="s">
        <v>120</v>
      </c>
    </row>
    <row r="169" s="14" customFormat="1">
      <c r="A169" s="14"/>
      <c r="B169" s="242"/>
      <c r="C169" s="243"/>
      <c r="D169" s="233" t="s">
        <v>130</v>
      </c>
      <c r="E169" s="244" t="s">
        <v>1</v>
      </c>
      <c r="F169" s="245" t="s">
        <v>296</v>
      </c>
      <c r="G169" s="243"/>
      <c r="H169" s="246">
        <v>51.420000000000002</v>
      </c>
      <c r="I169" s="247"/>
      <c r="J169" s="243"/>
      <c r="K169" s="243"/>
      <c r="L169" s="248"/>
      <c r="M169" s="249"/>
      <c r="N169" s="250"/>
      <c r="O169" s="250"/>
      <c r="P169" s="250"/>
      <c r="Q169" s="250"/>
      <c r="R169" s="250"/>
      <c r="S169" s="250"/>
      <c r="T169" s="251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52" t="s">
        <v>130</v>
      </c>
      <c r="AU169" s="252" t="s">
        <v>85</v>
      </c>
      <c r="AV169" s="14" t="s">
        <v>85</v>
      </c>
      <c r="AW169" s="14" t="s">
        <v>32</v>
      </c>
      <c r="AX169" s="14" t="s">
        <v>75</v>
      </c>
      <c r="AY169" s="252" t="s">
        <v>120</v>
      </c>
    </row>
    <row r="170" s="15" customFormat="1">
      <c r="A170" s="15"/>
      <c r="B170" s="257"/>
      <c r="C170" s="258"/>
      <c r="D170" s="233" t="s">
        <v>130</v>
      </c>
      <c r="E170" s="259" t="s">
        <v>1</v>
      </c>
      <c r="F170" s="260" t="s">
        <v>234</v>
      </c>
      <c r="G170" s="258"/>
      <c r="H170" s="261">
        <v>111.84</v>
      </c>
      <c r="I170" s="262"/>
      <c r="J170" s="258"/>
      <c r="K170" s="258"/>
      <c r="L170" s="263"/>
      <c r="M170" s="264"/>
      <c r="N170" s="265"/>
      <c r="O170" s="265"/>
      <c r="P170" s="265"/>
      <c r="Q170" s="265"/>
      <c r="R170" s="265"/>
      <c r="S170" s="265"/>
      <c r="T170" s="266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T170" s="267" t="s">
        <v>130</v>
      </c>
      <c r="AU170" s="267" t="s">
        <v>85</v>
      </c>
      <c r="AV170" s="15" t="s">
        <v>128</v>
      </c>
      <c r="AW170" s="15" t="s">
        <v>32</v>
      </c>
      <c r="AX170" s="15" t="s">
        <v>83</v>
      </c>
      <c r="AY170" s="267" t="s">
        <v>120</v>
      </c>
    </row>
    <row r="171" s="2" customFormat="1" ht="37.8" customHeight="1">
      <c r="A171" s="38"/>
      <c r="B171" s="39"/>
      <c r="C171" s="218" t="s">
        <v>297</v>
      </c>
      <c r="D171" s="218" t="s">
        <v>123</v>
      </c>
      <c r="E171" s="219" t="s">
        <v>298</v>
      </c>
      <c r="F171" s="220" t="s">
        <v>299</v>
      </c>
      <c r="G171" s="221" t="s">
        <v>126</v>
      </c>
      <c r="H171" s="222">
        <v>52</v>
      </c>
      <c r="I171" s="223"/>
      <c r="J171" s="224">
        <f>ROUND(I171*H171,2)</f>
        <v>0</v>
      </c>
      <c r="K171" s="220" t="s">
        <v>127</v>
      </c>
      <c r="L171" s="44"/>
      <c r="M171" s="225" t="s">
        <v>1</v>
      </c>
      <c r="N171" s="226" t="s">
        <v>40</v>
      </c>
      <c r="O171" s="91"/>
      <c r="P171" s="227">
        <f>O171*H171</f>
        <v>0</v>
      </c>
      <c r="Q171" s="227">
        <v>0</v>
      </c>
      <c r="R171" s="227">
        <f>Q171*H171</f>
        <v>0</v>
      </c>
      <c r="S171" s="227">
        <v>0</v>
      </c>
      <c r="T171" s="228">
        <f>S171*H171</f>
        <v>0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229" t="s">
        <v>128</v>
      </c>
      <c r="AT171" s="229" t="s">
        <v>123</v>
      </c>
      <c r="AU171" s="229" t="s">
        <v>85</v>
      </c>
      <c r="AY171" s="17" t="s">
        <v>120</v>
      </c>
      <c r="BE171" s="230">
        <f>IF(N171="základní",J171,0)</f>
        <v>0</v>
      </c>
      <c r="BF171" s="230">
        <f>IF(N171="snížená",J171,0)</f>
        <v>0</v>
      </c>
      <c r="BG171" s="230">
        <f>IF(N171="zákl. přenesená",J171,0)</f>
        <v>0</v>
      </c>
      <c r="BH171" s="230">
        <f>IF(N171="sníž. přenesená",J171,0)</f>
        <v>0</v>
      </c>
      <c r="BI171" s="230">
        <f>IF(N171="nulová",J171,0)</f>
        <v>0</v>
      </c>
      <c r="BJ171" s="17" t="s">
        <v>83</v>
      </c>
      <c r="BK171" s="230">
        <f>ROUND(I171*H171,2)</f>
        <v>0</v>
      </c>
      <c r="BL171" s="17" t="s">
        <v>128</v>
      </c>
      <c r="BM171" s="229" t="s">
        <v>300</v>
      </c>
    </row>
    <row r="172" s="13" customFormat="1">
      <c r="A172" s="13"/>
      <c r="B172" s="231"/>
      <c r="C172" s="232"/>
      <c r="D172" s="233" t="s">
        <v>130</v>
      </c>
      <c r="E172" s="234" t="s">
        <v>1</v>
      </c>
      <c r="F172" s="235" t="s">
        <v>231</v>
      </c>
      <c r="G172" s="232"/>
      <c r="H172" s="234" t="s">
        <v>1</v>
      </c>
      <c r="I172" s="236"/>
      <c r="J172" s="232"/>
      <c r="K172" s="232"/>
      <c r="L172" s="237"/>
      <c r="M172" s="238"/>
      <c r="N172" s="239"/>
      <c r="O172" s="239"/>
      <c r="P172" s="239"/>
      <c r="Q172" s="239"/>
      <c r="R172" s="239"/>
      <c r="S172" s="239"/>
      <c r="T172" s="240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41" t="s">
        <v>130</v>
      </c>
      <c r="AU172" s="241" t="s">
        <v>85</v>
      </c>
      <c r="AV172" s="13" t="s">
        <v>83</v>
      </c>
      <c r="AW172" s="13" t="s">
        <v>32</v>
      </c>
      <c r="AX172" s="13" t="s">
        <v>75</v>
      </c>
      <c r="AY172" s="241" t="s">
        <v>120</v>
      </c>
    </row>
    <row r="173" s="14" customFormat="1">
      <c r="A173" s="14"/>
      <c r="B173" s="242"/>
      <c r="C173" s="243"/>
      <c r="D173" s="233" t="s">
        <v>130</v>
      </c>
      <c r="E173" s="244" t="s">
        <v>1</v>
      </c>
      <c r="F173" s="245" t="s">
        <v>301</v>
      </c>
      <c r="G173" s="243"/>
      <c r="H173" s="246">
        <v>52</v>
      </c>
      <c r="I173" s="247"/>
      <c r="J173" s="243"/>
      <c r="K173" s="243"/>
      <c r="L173" s="248"/>
      <c r="M173" s="249"/>
      <c r="N173" s="250"/>
      <c r="O173" s="250"/>
      <c r="P173" s="250"/>
      <c r="Q173" s="250"/>
      <c r="R173" s="250"/>
      <c r="S173" s="250"/>
      <c r="T173" s="251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52" t="s">
        <v>130</v>
      </c>
      <c r="AU173" s="252" t="s">
        <v>85</v>
      </c>
      <c r="AV173" s="14" t="s">
        <v>85</v>
      </c>
      <c r="AW173" s="14" t="s">
        <v>32</v>
      </c>
      <c r="AX173" s="14" t="s">
        <v>83</v>
      </c>
      <c r="AY173" s="252" t="s">
        <v>120</v>
      </c>
    </row>
    <row r="174" s="2" customFormat="1" ht="37.8" customHeight="1">
      <c r="A174" s="38"/>
      <c r="B174" s="39"/>
      <c r="C174" s="218" t="s">
        <v>302</v>
      </c>
      <c r="D174" s="218" t="s">
        <v>123</v>
      </c>
      <c r="E174" s="219" t="s">
        <v>303</v>
      </c>
      <c r="F174" s="220" t="s">
        <v>304</v>
      </c>
      <c r="G174" s="221" t="s">
        <v>126</v>
      </c>
      <c r="H174" s="222">
        <v>52</v>
      </c>
      <c r="I174" s="223"/>
      <c r="J174" s="224">
        <f>ROUND(I174*H174,2)</f>
        <v>0</v>
      </c>
      <c r="K174" s="220" t="s">
        <v>127</v>
      </c>
      <c r="L174" s="44"/>
      <c r="M174" s="225" t="s">
        <v>1</v>
      </c>
      <c r="N174" s="226" t="s">
        <v>40</v>
      </c>
      <c r="O174" s="91"/>
      <c r="P174" s="227">
        <f>O174*H174</f>
        <v>0</v>
      </c>
      <c r="Q174" s="227">
        <v>0</v>
      </c>
      <c r="R174" s="227">
        <f>Q174*H174</f>
        <v>0</v>
      </c>
      <c r="S174" s="227">
        <v>0</v>
      </c>
      <c r="T174" s="228">
        <f>S174*H174</f>
        <v>0</v>
      </c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R174" s="229" t="s">
        <v>128</v>
      </c>
      <c r="AT174" s="229" t="s">
        <v>123</v>
      </c>
      <c r="AU174" s="229" t="s">
        <v>85</v>
      </c>
      <c r="AY174" s="17" t="s">
        <v>120</v>
      </c>
      <c r="BE174" s="230">
        <f>IF(N174="základní",J174,0)</f>
        <v>0</v>
      </c>
      <c r="BF174" s="230">
        <f>IF(N174="snížená",J174,0)</f>
        <v>0</v>
      </c>
      <c r="BG174" s="230">
        <f>IF(N174="zákl. přenesená",J174,0)</f>
        <v>0</v>
      </c>
      <c r="BH174" s="230">
        <f>IF(N174="sníž. přenesená",J174,0)</f>
        <v>0</v>
      </c>
      <c r="BI174" s="230">
        <f>IF(N174="nulová",J174,0)</f>
        <v>0</v>
      </c>
      <c r="BJ174" s="17" t="s">
        <v>83</v>
      </c>
      <c r="BK174" s="230">
        <f>ROUND(I174*H174,2)</f>
        <v>0</v>
      </c>
      <c r="BL174" s="17" t="s">
        <v>128</v>
      </c>
      <c r="BM174" s="229" t="s">
        <v>305</v>
      </c>
    </row>
    <row r="175" s="2" customFormat="1" ht="14.4" customHeight="1">
      <c r="A175" s="38"/>
      <c r="B175" s="39"/>
      <c r="C175" s="268" t="s">
        <v>306</v>
      </c>
      <c r="D175" s="268" t="s">
        <v>252</v>
      </c>
      <c r="E175" s="269" t="s">
        <v>307</v>
      </c>
      <c r="F175" s="270" t="s">
        <v>308</v>
      </c>
      <c r="G175" s="271" t="s">
        <v>309</v>
      </c>
      <c r="H175" s="272">
        <v>1.3</v>
      </c>
      <c r="I175" s="273"/>
      <c r="J175" s="274">
        <f>ROUND(I175*H175,2)</f>
        <v>0</v>
      </c>
      <c r="K175" s="270" t="s">
        <v>127</v>
      </c>
      <c r="L175" s="275"/>
      <c r="M175" s="276" t="s">
        <v>1</v>
      </c>
      <c r="N175" s="277" t="s">
        <v>40</v>
      </c>
      <c r="O175" s="91"/>
      <c r="P175" s="227">
        <f>O175*H175</f>
        <v>0</v>
      </c>
      <c r="Q175" s="227">
        <v>0.001</v>
      </c>
      <c r="R175" s="227">
        <f>Q175*H175</f>
        <v>0.0013000000000000002</v>
      </c>
      <c r="S175" s="227">
        <v>0</v>
      </c>
      <c r="T175" s="228">
        <f>S175*H175</f>
        <v>0</v>
      </c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R175" s="229" t="s">
        <v>171</v>
      </c>
      <c r="AT175" s="229" t="s">
        <v>252</v>
      </c>
      <c r="AU175" s="229" t="s">
        <v>85</v>
      </c>
      <c r="AY175" s="17" t="s">
        <v>120</v>
      </c>
      <c r="BE175" s="230">
        <f>IF(N175="základní",J175,0)</f>
        <v>0</v>
      </c>
      <c r="BF175" s="230">
        <f>IF(N175="snížená",J175,0)</f>
        <v>0</v>
      </c>
      <c r="BG175" s="230">
        <f>IF(N175="zákl. přenesená",J175,0)</f>
        <v>0</v>
      </c>
      <c r="BH175" s="230">
        <f>IF(N175="sníž. přenesená",J175,0)</f>
        <v>0</v>
      </c>
      <c r="BI175" s="230">
        <f>IF(N175="nulová",J175,0)</f>
        <v>0</v>
      </c>
      <c r="BJ175" s="17" t="s">
        <v>83</v>
      </c>
      <c r="BK175" s="230">
        <f>ROUND(I175*H175,2)</f>
        <v>0</v>
      </c>
      <c r="BL175" s="17" t="s">
        <v>128</v>
      </c>
      <c r="BM175" s="229" t="s">
        <v>310</v>
      </c>
    </row>
    <row r="176" s="14" customFormat="1">
      <c r="A176" s="14"/>
      <c r="B176" s="242"/>
      <c r="C176" s="243"/>
      <c r="D176" s="233" t="s">
        <v>130</v>
      </c>
      <c r="E176" s="243"/>
      <c r="F176" s="245" t="s">
        <v>311</v>
      </c>
      <c r="G176" s="243"/>
      <c r="H176" s="246">
        <v>1.3</v>
      </c>
      <c r="I176" s="247"/>
      <c r="J176" s="243"/>
      <c r="K176" s="243"/>
      <c r="L176" s="248"/>
      <c r="M176" s="249"/>
      <c r="N176" s="250"/>
      <c r="O176" s="250"/>
      <c r="P176" s="250"/>
      <c r="Q176" s="250"/>
      <c r="R176" s="250"/>
      <c r="S176" s="250"/>
      <c r="T176" s="251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52" t="s">
        <v>130</v>
      </c>
      <c r="AU176" s="252" t="s">
        <v>85</v>
      </c>
      <c r="AV176" s="14" t="s">
        <v>85</v>
      </c>
      <c r="AW176" s="14" t="s">
        <v>4</v>
      </c>
      <c r="AX176" s="14" t="s">
        <v>83</v>
      </c>
      <c r="AY176" s="252" t="s">
        <v>120</v>
      </c>
    </row>
    <row r="177" s="2" customFormat="1" ht="24.15" customHeight="1">
      <c r="A177" s="38"/>
      <c r="B177" s="39"/>
      <c r="C177" s="218" t="s">
        <v>312</v>
      </c>
      <c r="D177" s="218" t="s">
        <v>123</v>
      </c>
      <c r="E177" s="219" t="s">
        <v>313</v>
      </c>
      <c r="F177" s="220" t="s">
        <v>314</v>
      </c>
      <c r="G177" s="221" t="s">
        <v>126</v>
      </c>
      <c r="H177" s="222">
        <v>52</v>
      </c>
      <c r="I177" s="223"/>
      <c r="J177" s="224">
        <f>ROUND(I177*H177,2)</f>
        <v>0</v>
      </c>
      <c r="K177" s="220" t="s">
        <v>127</v>
      </c>
      <c r="L177" s="44"/>
      <c r="M177" s="225" t="s">
        <v>1</v>
      </c>
      <c r="N177" s="226" t="s">
        <v>40</v>
      </c>
      <c r="O177" s="91"/>
      <c r="P177" s="227">
        <f>O177*H177</f>
        <v>0</v>
      </c>
      <c r="Q177" s="227">
        <v>0</v>
      </c>
      <c r="R177" s="227">
        <f>Q177*H177</f>
        <v>0</v>
      </c>
      <c r="S177" s="227">
        <v>0</v>
      </c>
      <c r="T177" s="228">
        <f>S177*H177</f>
        <v>0</v>
      </c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R177" s="229" t="s">
        <v>128</v>
      </c>
      <c r="AT177" s="229" t="s">
        <v>123</v>
      </c>
      <c r="AU177" s="229" t="s">
        <v>85</v>
      </c>
      <c r="AY177" s="17" t="s">
        <v>120</v>
      </c>
      <c r="BE177" s="230">
        <f>IF(N177="základní",J177,0)</f>
        <v>0</v>
      </c>
      <c r="BF177" s="230">
        <f>IF(N177="snížená",J177,0)</f>
        <v>0</v>
      </c>
      <c r="BG177" s="230">
        <f>IF(N177="zákl. přenesená",J177,0)</f>
        <v>0</v>
      </c>
      <c r="BH177" s="230">
        <f>IF(N177="sníž. přenesená",J177,0)</f>
        <v>0</v>
      </c>
      <c r="BI177" s="230">
        <f>IF(N177="nulová",J177,0)</f>
        <v>0</v>
      </c>
      <c r="BJ177" s="17" t="s">
        <v>83</v>
      </c>
      <c r="BK177" s="230">
        <f>ROUND(I177*H177,2)</f>
        <v>0</v>
      </c>
      <c r="BL177" s="17" t="s">
        <v>128</v>
      </c>
      <c r="BM177" s="229" t="s">
        <v>315</v>
      </c>
    </row>
    <row r="178" s="2" customFormat="1" ht="24.15" customHeight="1">
      <c r="A178" s="38"/>
      <c r="B178" s="39"/>
      <c r="C178" s="218" t="s">
        <v>316</v>
      </c>
      <c r="D178" s="218" t="s">
        <v>123</v>
      </c>
      <c r="E178" s="219" t="s">
        <v>317</v>
      </c>
      <c r="F178" s="220" t="s">
        <v>318</v>
      </c>
      <c r="G178" s="221" t="s">
        <v>126</v>
      </c>
      <c r="H178" s="222">
        <v>327.80000000000001</v>
      </c>
      <c r="I178" s="223"/>
      <c r="J178" s="224">
        <f>ROUND(I178*H178,2)</f>
        <v>0</v>
      </c>
      <c r="K178" s="220" t="s">
        <v>127</v>
      </c>
      <c r="L178" s="44"/>
      <c r="M178" s="225" t="s">
        <v>1</v>
      </c>
      <c r="N178" s="226" t="s">
        <v>40</v>
      </c>
      <c r="O178" s="91"/>
      <c r="P178" s="227">
        <f>O178*H178</f>
        <v>0</v>
      </c>
      <c r="Q178" s="227">
        <v>0</v>
      </c>
      <c r="R178" s="227">
        <f>Q178*H178</f>
        <v>0</v>
      </c>
      <c r="S178" s="227">
        <v>0</v>
      </c>
      <c r="T178" s="228">
        <f>S178*H178</f>
        <v>0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229" t="s">
        <v>128</v>
      </c>
      <c r="AT178" s="229" t="s">
        <v>123</v>
      </c>
      <c r="AU178" s="229" t="s">
        <v>85</v>
      </c>
      <c r="AY178" s="17" t="s">
        <v>120</v>
      </c>
      <c r="BE178" s="230">
        <f>IF(N178="základní",J178,0)</f>
        <v>0</v>
      </c>
      <c r="BF178" s="230">
        <f>IF(N178="snížená",J178,0)</f>
        <v>0</v>
      </c>
      <c r="BG178" s="230">
        <f>IF(N178="zákl. přenesená",J178,0)</f>
        <v>0</v>
      </c>
      <c r="BH178" s="230">
        <f>IF(N178="sníž. přenesená",J178,0)</f>
        <v>0</v>
      </c>
      <c r="BI178" s="230">
        <f>IF(N178="nulová",J178,0)</f>
        <v>0</v>
      </c>
      <c r="BJ178" s="17" t="s">
        <v>83</v>
      </c>
      <c r="BK178" s="230">
        <f>ROUND(I178*H178,2)</f>
        <v>0</v>
      </c>
      <c r="BL178" s="17" t="s">
        <v>128</v>
      </c>
      <c r="BM178" s="229" t="s">
        <v>319</v>
      </c>
    </row>
    <row r="179" s="13" customFormat="1">
      <c r="A179" s="13"/>
      <c r="B179" s="231"/>
      <c r="C179" s="232"/>
      <c r="D179" s="233" t="s">
        <v>130</v>
      </c>
      <c r="E179" s="234" t="s">
        <v>1</v>
      </c>
      <c r="F179" s="235" t="s">
        <v>231</v>
      </c>
      <c r="G179" s="232"/>
      <c r="H179" s="234" t="s">
        <v>1</v>
      </c>
      <c r="I179" s="236"/>
      <c r="J179" s="232"/>
      <c r="K179" s="232"/>
      <c r="L179" s="237"/>
      <c r="M179" s="238"/>
      <c r="N179" s="239"/>
      <c r="O179" s="239"/>
      <c r="P179" s="239"/>
      <c r="Q179" s="239"/>
      <c r="R179" s="239"/>
      <c r="S179" s="239"/>
      <c r="T179" s="240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41" t="s">
        <v>130</v>
      </c>
      <c r="AU179" s="241" t="s">
        <v>85</v>
      </c>
      <c r="AV179" s="13" t="s">
        <v>83</v>
      </c>
      <c r="AW179" s="13" t="s">
        <v>32</v>
      </c>
      <c r="AX179" s="13" t="s">
        <v>75</v>
      </c>
      <c r="AY179" s="241" t="s">
        <v>120</v>
      </c>
    </row>
    <row r="180" s="14" customFormat="1">
      <c r="A180" s="14"/>
      <c r="B180" s="242"/>
      <c r="C180" s="243"/>
      <c r="D180" s="233" t="s">
        <v>130</v>
      </c>
      <c r="E180" s="244" t="s">
        <v>1</v>
      </c>
      <c r="F180" s="245" t="s">
        <v>320</v>
      </c>
      <c r="G180" s="243"/>
      <c r="H180" s="246">
        <v>327.80000000000001</v>
      </c>
      <c r="I180" s="247"/>
      <c r="J180" s="243"/>
      <c r="K180" s="243"/>
      <c r="L180" s="248"/>
      <c r="M180" s="249"/>
      <c r="N180" s="250"/>
      <c r="O180" s="250"/>
      <c r="P180" s="250"/>
      <c r="Q180" s="250"/>
      <c r="R180" s="250"/>
      <c r="S180" s="250"/>
      <c r="T180" s="251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52" t="s">
        <v>130</v>
      </c>
      <c r="AU180" s="252" t="s">
        <v>85</v>
      </c>
      <c r="AV180" s="14" t="s">
        <v>85</v>
      </c>
      <c r="AW180" s="14" t="s">
        <v>32</v>
      </c>
      <c r="AX180" s="14" t="s">
        <v>83</v>
      </c>
      <c r="AY180" s="252" t="s">
        <v>120</v>
      </c>
    </row>
    <row r="181" s="12" customFormat="1" ht="22.8" customHeight="1">
      <c r="A181" s="12"/>
      <c r="B181" s="202"/>
      <c r="C181" s="203"/>
      <c r="D181" s="204" t="s">
        <v>74</v>
      </c>
      <c r="E181" s="216" t="s">
        <v>134</v>
      </c>
      <c r="F181" s="216" t="s">
        <v>321</v>
      </c>
      <c r="G181" s="203"/>
      <c r="H181" s="203"/>
      <c r="I181" s="206"/>
      <c r="J181" s="217">
        <f>BK181</f>
        <v>0</v>
      </c>
      <c r="K181" s="203"/>
      <c r="L181" s="208"/>
      <c r="M181" s="209"/>
      <c r="N181" s="210"/>
      <c r="O181" s="210"/>
      <c r="P181" s="211">
        <f>SUM(P182:P236)</f>
        <v>0</v>
      </c>
      <c r="Q181" s="210"/>
      <c r="R181" s="211">
        <f>SUM(R182:R236)</f>
        <v>58.129449000000001</v>
      </c>
      <c r="S181" s="210"/>
      <c r="T181" s="212">
        <f>SUM(T182:T236)</f>
        <v>0</v>
      </c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R181" s="213" t="s">
        <v>83</v>
      </c>
      <c r="AT181" s="214" t="s">
        <v>74</v>
      </c>
      <c r="AU181" s="214" t="s">
        <v>83</v>
      </c>
      <c r="AY181" s="213" t="s">
        <v>120</v>
      </c>
      <c r="BK181" s="215">
        <f>SUM(BK182:BK236)</f>
        <v>0</v>
      </c>
    </row>
    <row r="182" s="2" customFormat="1" ht="24.15" customHeight="1">
      <c r="A182" s="38"/>
      <c r="B182" s="39"/>
      <c r="C182" s="218" t="s">
        <v>7</v>
      </c>
      <c r="D182" s="218" t="s">
        <v>123</v>
      </c>
      <c r="E182" s="219" t="s">
        <v>322</v>
      </c>
      <c r="F182" s="220" t="s">
        <v>323</v>
      </c>
      <c r="G182" s="221" t="s">
        <v>126</v>
      </c>
      <c r="H182" s="222">
        <v>42.200000000000003</v>
      </c>
      <c r="I182" s="223"/>
      <c r="J182" s="224">
        <f>ROUND(I182*H182,2)</f>
        <v>0</v>
      </c>
      <c r="K182" s="220" t="s">
        <v>127</v>
      </c>
      <c r="L182" s="44"/>
      <c r="M182" s="225" t="s">
        <v>1</v>
      </c>
      <c r="N182" s="226" t="s">
        <v>40</v>
      </c>
      <c r="O182" s="91"/>
      <c r="P182" s="227">
        <f>O182*H182</f>
        <v>0</v>
      </c>
      <c r="Q182" s="227">
        <v>0</v>
      </c>
      <c r="R182" s="227">
        <f>Q182*H182</f>
        <v>0</v>
      </c>
      <c r="S182" s="227">
        <v>0</v>
      </c>
      <c r="T182" s="228">
        <f>S182*H182</f>
        <v>0</v>
      </c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R182" s="229" t="s">
        <v>128</v>
      </c>
      <c r="AT182" s="229" t="s">
        <v>123</v>
      </c>
      <c r="AU182" s="229" t="s">
        <v>85</v>
      </c>
      <c r="AY182" s="17" t="s">
        <v>120</v>
      </c>
      <c r="BE182" s="230">
        <f>IF(N182="základní",J182,0)</f>
        <v>0</v>
      </c>
      <c r="BF182" s="230">
        <f>IF(N182="snížená",J182,0)</f>
        <v>0</v>
      </c>
      <c r="BG182" s="230">
        <f>IF(N182="zákl. přenesená",J182,0)</f>
        <v>0</v>
      </c>
      <c r="BH182" s="230">
        <f>IF(N182="sníž. přenesená",J182,0)</f>
        <v>0</v>
      </c>
      <c r="BI182" s="230">
        <f>IF(N182="nulová",J182,0)</f>
        <v>0</v>
      </c>
      <c r="BJ182" s="17" t="s">
        <v>83</v>
      </c>
      <c r="BK182" s="230">
        <f>ROUND(I182*H182,2)</f>
        <v>0</v>
      </c>
      <c r="BL182" s="17" t="s">
        <v>128</v>
      </c>
      <c r="BM182" s="229" t="s">
        <v>324</v>
      </c>
    </row>
    <row r="183" s="13" customFormat="1">
      <c r="A183" s="13"/>
      <c r="B183" s="231"/>
      <c r="C183" s="232"/>
      <c r="D183" s="233" t="s">
        <v>130</v>
      </c>
      <c r="E183" s="234" t="s">
        <v>1</v>
      </c>
      <c r="F183" s="235" t="s">
        <v>231</v>
      </c>
      <c r="G183" s="232"/>
      <c r="H183" s="234" t="s">
        <v>1</v>
      </c>
      <c r="I183" s="236"/>
      <c r="J183" s="232"/>
      <c r="K183" s="232"/>
      <c r="L183" s="237"/>
      <c r="M183" s="238"/>
      <c r="N183" s="239"/>
      <c r="O183" s="239"/>
      <c r="P183" s="239"/>
      <c r="Q183" s="239"/>
      <c r="R183" s="239"/>
      <c r="S183" s="239"/>
      <c r="T183" s="240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41" t="s">
        <v>130</v>
      </c>
      <c r="AU183" s="241" t="s">
        <v>85</v>
      </c>
      <c r="AV183" s="13" t="s">
        <v>83</v>
      </c>
      <c r="AW183" s="13" t="s">
        <v>32</v>
      </c>
      <c r="AX183" s="13" t="s">
        <v>75</v>
      </c>
      <c r="AY183" s="241" t="s">
        <v>120</v>
      </c>
    </row>
    <row r="184" s="14" customFormat="1">
      <c r="A184" s="14"/>
      <c r="B184" s="242"/>
      <c r="C184" s="243"/>
      <c r="D184" s="233" t="s">
        <v>130</v>
      </c>
      <c r="E184" s="244" t="s">
        <v>1</v>
      </c>
      <c r="F184" s="245" t="s">
        <v>325</v>
      </c>
      <c r="G184" s="243"/>
      <c r="H184" s="246">
        <v>30.600000000000001</v>
      </c>
      <c r="I184" s="247"/>
      <c r="J184" s="243"/>
      <c r="K184" s="243"/>
      <c r="L184" s="248"/>
      <c r="M184" s="249"/>
      <c r="N184" s="250"/>
      <c r="O184" s="250"/>
      <c r="P184" s="250"/>
      <c r="Q184" s="250"/>
      <c r="R184" s="250"/>
      <c r="S184" s="250"/>
      <c r="T184" s="251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52" t="s">
        <v>130</v>
      </c>
      <c r="AU184" s="252" t="s">
        <v>85</v>
      </c>
      <c r="AV184" s="14" t="s">
        <v>85</v>
      </c>
      <c r="AW184" s="14" t="s">
        <v>32</v>
      </c>
      <c r="AX184" s="14" t="s">
        <v>75</v>
      </c>
      <c r="AY184" s="252" t="s">
        <v>120</v>
      </c>
    </row>
    <row r="185" s="14" customFormat="1">
      <c r="A185" s="14"/>
      <c r="B185" s="242"/>
      <c r="C185" s="243"/>
      <c r="D185" s="233" t="s">
        <v>130</v>
      </c>
      <c r="E185" s="244" t="s">
        <v>1</v>
      </c>
      <c r="F185" s="245" t="s">
        <v>210</v>
      </c>
      <c r="G185" s="243"/>
      <c r="H185" s="246">
        <v>11.6</v>
      </c>
      <c r="I185" s="247"/>
      <c r="J185" s="243"/>
      <c r="K185" s="243"/>
      <c r="L185" s="248"/>
      <c r="M185" s="249"/>
      <c r="N185" s="250"/>
      <c r="O185" s="250"/>
      <c r="P185" s="250"/>
      <c r="Q185" s="250"/>
      <c r="R185" s="250"/>
      <c r="S185" s="250"/>
      <c r="T185" s="251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52" t="s">
        <v>130</v>
      </c>
      <c r="AU185" s="252" t="s">
        <v>85</v>
      </c>
      <c r="AV185" s="14" t="s">
        <v>85</v>
      </c>
      <c r="AW185" s="14" t="s">
        <v>32</v>
      </c>
      <c r="AX185" s="14" t="s">
        <v>75</v>
      </c>
      <c r="AY185" s="252" t="s">
        <v>120</v>
      </c>
    </row>
    <row r="186" s="15" customFormat="1">
      <c r="A186" s="15"/>
      <c r="B186" s="257"/>
      <c r="C186" s="258"/>
      <c r="D186" s="233" t="s">
        <v>130</v>
      </c>
      <c r="E186" s="259" t="s">
        <v>1</v>
      </c>
      <c r="F186" s="260" t="s">
        <v>234</v>
      </c>
      <c r="G186" s="258"/>
      <c r="H186" s="261">
        <v>42.200000000000003</v>
      </c>
      <c r="I186" s="262"/>
      <c r="J186" s="258"/>
      <c r="K186" s="258"/>
      <c r="L186" s="263"/>
      <c r="M186" s="264"/>
      <c r="N186" s="265"/>
      <c r="O186" s="265"/>
      <c r="P186" s="265"/>
      <c r="Q186" s="265"/>
      <c r="R186" s="265"/>
      <c r="S186" s="265"/>
      <c r="T186" s="266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T186" s="267" t="s">
        <v>130</v>
      </c>
      <c r="AU186" s="267" t="s">
        <v>85</v>
      </c>
      <c r="AV186" s="15" t="s">
        <v>128</v>
      </c>
      <c r="AW186" s="15" t="s">
        <v>32</v>
      </c>
      <c r="AX186" s="15" t="s">
        <v>83</v>
      </c>
      <c r="AY186" s="267" t="s">
        <v>120</v>
      </c>
    </row>
    <row r="187" s="2" customFormat="1" ht="24.15" customHeight="1">
      <c r="A187" s="38"/>
      <c r="B187" s="39"/>
      <c r="C187" s="218" t="s">
        <v>326</v>
      </c>
      <c r="D187" s="218" t="s">
        <v>123</v>
      </c>
      <c r="E187" s="219" t="s">
        <v>327</v>
      </c>
      <c r="F187" s="220" t="s">
        <v>328</v>
      </c>
      <c r="G187" s="221" t="s">
        <v>126</v>
      </c>
      <c r="H187" s="222">
        <v>215.69999999999999</v>
      </c>
      <c r="I187" s="223"/>
      <c r="J187" s="224">
        <f>ROUND(I187*H187,2)</f>
        <v>0</v>
      </c>
      <c r="K187" s="220" t="s">
        <v>127</v>
      </c>
      <c r="L187" s="44"/>
      <c r="M187" s="225" t="s">
        <v>1</v>
      </c>
      <c r="N187" s="226" t="s">
        <v>40</v>
      </c>
      <c r="O187" s="91"/>
      <c r="P187" s="227">
        <f>O187*H187</f>
        <v>0</v>
      </c>
      <c r="Q187" s="227">
        <v>0</v>
      </c>
      <c r="R187" s="227">
        <f>Q187*H187</f>
        <v>0</v>
      </c>
      <c r="S187" s="227">
        <v>0</v>
      </c>
      <c r="T187" s="228">
        <f>S187*H187</f>
        <v>0</v>
      </c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R187" s="229" t="s">
        <v>128</v>
      </c>
      <c r="AT187" s="229" t="s">
        <v>123</v>
      </c>
      <c r="AU187" s="229" t="s">
        <v>85</v>
      </c>
      <c r="AY187" s="17" t="s">
        <v>120</v>
      </c>
      <c r="BE187" s="230">
        <f>IF(N187="základní",J187,0)</f>
        <v>0</v>
      </c>
      <c r="BF187" s="230">
        <f>IF(N187="snížená",J187,0)</f>
        <v>0</v>
      </c>
      <c r="BG187" s="230">
        <f>IF(N187="zákl. přenesená",J187,0)</f>
        <v>0</v>
      </c>
      <c r="BH187" s="230">
        <f>IF(N187="sníž. přenesená",J187,0)</f>
        <v>0</v>
      </c>
      <c r="BI187" s="230">
        <f>IF(N187="nulová",J187,0)</f>
        <v>0</v>
      </c>
      <c r="BJ187" s="17" t="s">
        <v>83</v>
      </c>
      <c r="BK187" s="230">
        <f>ROUND(I187*H187,2)</f>
        <v>0</v>
      </c>
      <c r="BL187" s="17" t="s">
        <v>128</v>
      </c>
      <c r="BM187" s="229" t="s">
        <v>329</v>
      </c>
    </row>
    <row r="188" s="13" customFormat="1">
      <c r="A188" s="13"/>
      <c r="B188" s="231"/>
      <c r="C188" s="232"/>
      <c r="D188" s="233" t="s">
        <v>130</v>
      </c>
      <c r="E188" s="234" t="s">
        <v>1</v>
      </c>
      <c r="F188" s="235" t="s">
        <v>231</v>
      </c>
      <c r="G188" s="232"/>
      <c r="H188" s="234" t="s">
        <v>1</v>
      </c>
      <c r="I188" s="236"/>
      <c r="J188" s="232"/>
      <c r="K188" s="232"/>
      <c r="L188" s="237"/>
      <c r="M188" s="238"/>
      <c r="N188" s="239"/>
      <c r="O188" s="239"/>
      <c r="P188" s="239"/>
      <c r="Q188" s="239"/>
      <c r="R188" s="239"/>
      <c r="S188" s="239"/>
      <c r="T188" s="240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41" t="s">
        <v>130</v>
      </c>
      <c r="AU188" s="241" t="s">
        <v>85</v>
      </c>
      <c r="AV188" s="13" t="s">
        <v>83</v>
      </c>
      <c r="AW188" s="13" t="s">
        <v>32</v>
      </c>
      <c r="AX188" s="13" t="s">
        <v>75</v>
      </c>
      <c r="AY188" s="241" t="s">
        <v>120</v>
      </c>
    </row>
    <row r="189" s="14" customFormat="1">
      <c r="A189" s="14"/>
      <c r="B189" s="242"/>
      <c r="C189" s="243"/>
      <c r="D189" s="233" t="s">
        <v>130</v>
      </c>
      <c r="E189" s="244" t="s">
        <v>1</v>
      </c>
      <c r="F189" s="245" t="s">
        <v>330</v>
      </c>
      <c r="G189" s="243"/>
      <c r="H189" s="246">
        <v>215.69999999999999</v>
      </c>
      <c r="I189" s="247"/>
      <c r="J189" s="243"/>
      <c r="K189" s="243"/>
      <c r="L189" s="248"/>
      <c r="M189" s="249"/>
      <c r="N189" s="250"/>
      <c r="O189" s="250"/>
      <c r="P189" s="250"/>
      <c r="Q189" s="250"/>
      <c r="R189" s="250"/>
      <c r="S189" s="250"/>
      <c r="T189" s="251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52" t="s">
        <v>130</v>
      </c>
      <c r="AU189" s="252" t="s">
        <v>85</v>
      </c>
      <c r="AV189" s="14" t="s">
        <v>85</v>
      </c>
      <c r="AW189" s="14" t="s">
        <v>32</v>
      </c>
      <c r="AX189" s="14" t="s">
        <v>83</v>
      </c>
      <c r="AY189" s="252" t="s">
        <v>120</v>
      </c>
    </row>
    <row r="190" s="2" customFormat="1" ht="49.05" customHeight="1">
      <c r="A190" s="38"/>
      <c r="B190" s="39"/>
      <c r="C190" s="218" t="s">
        <v>331</v>
      </c>
      <c r="D190" s="218" t="s">
        <v>123</v>
      </c>
      <c r="E190" s="219" t="s">
        <v>332</v>
      </c>
      <c r="F190" s="220" t="s">
        <v>333</v>
      </c>
      <c r="G190" s="221" t="s">
        <v>126</v>
      </c>
      <c r="H190" s="222">
        <v>23.600000000000001</v>
      </c>
      <c r="I190" s="223"/>
      <c r="J190" s="224">
        <f>ROUND(I190*H190,2)</f>
        <v>0</v>
      </c>
      <c r="K190" s="220" t="s">
        <v>127</v>
      </c>
      <c r="L190" s="44"/>
      <c r="M190" s="225" t="s">
        <v>1</v>
      </c>
      <c r="N190" s="226" t="s">
        <v>40</v>
      </c>
      <c r="O190" s="91"/>
      <c r="P190" s="227">
        <f>O190*H190</f>
        <v>0</v>
      </c>
      <c r="Q190" s="227">
        <v>0</v>
      </c>
      <c r="R190" s="227">
        <f>Q190*H190</f>
        <v>0</v>
      </c>
      <c r="S190" s="227">
        <v>0</v>
      </c>
      <c r="T190" s="228">
        <f>S190*H190</f>
        <v>0</v>
      </c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R190" s="229" t="s">
        <v>128</v>
      </c>
      <c r="AT190" s="229" t="s">
        <v>123</v>
      </c>
      <c r="AU190" s="229" t="s">
        <v>85</v>
      </c>
      <c r="AY190" s="17" t="s">
        <v>120</v>
      </c>
      <c r="BE190" s="230">
        <f>IF(N190="základní",J190,0)</f>
        <v>0</v>
      </c>
      <c r="BF190" s="230">
        <f>IF(N190="snížená",J190,0)</f>
        <v>0</v>
      </c>
      <c r="BG190" s="230">
        <f>IF(N190="zákl. přenesená",J190,0)</f>
        <v>0</v>
      </c>
      <c r="BH190" s="230">
        <f>IF(N190="sníž. přenesená",J190,0)</f>
        <v>0</v>
      </c>
      <c r="BI190" s="230">
        <f>IF(N190="nulová",J190,0)</f>
        <v>0</v>
      </c>
      <c r="BJ190" s="17" t="s">
        <v>83</v>
      </c>
      <c r="BK190" s="230">
        <f>ROUND(I190*H190,2)</f>
        <v>0</v>
      </c>
      <c r="BL190" s="17" t="s">
        <v>128</v>
      </c>
      <c r="BM190" s="229" t="s">
        <v>334</v>
      </c>
    </row>
    <row r="191" s="13" customFormat="1">
      <c r="A191" s="13"/>
      <c r="B191" s="231"/>
      <c r="C191" s="232"/>
      <c r="D191" s="233" t="s">
        <v>130</v>
      </c>
      <c r="E191" s="234" t="s">
        <v>1</v>
      </c>
      <c r="F191" s="235" t="s">
        <v>231</v>
      </c>
      <c r="G191" s="232"/>
      <c r="H191" s="234" t="s">
        <v>1</v>
      </c>
      <c r="I191" s="236"/>
      <c r="J191" s="232"/>
      <c r="K191" s="232"/>
      <c r="L191" s="237"/>
      <c r="M191" s="238"/>
      <c r="N191" s="239"/>
      <c r="O191" s="239"/>
      <c r="P191" s="239"/>
      <c r="Q191" s="239"/>
      <c r="R191" s="239"/>
      <c r="S191" s="239"/>
      <c r="T191" s="240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41" t="s">
        <v>130</v>
      </c>
      <c r="AU191" s="241" t="s">
        <v>85</v>
      </c>
      <c r="AV191" s="13" t="s">
        <v>83</v>
      </c>
      <c r="AW191" s="13" t="s">
        <v>32</v>
      </c>
      <c r="AX191" s="13" t="s">
        <v>75</v>
      </c>
      <c r="AY191" s="241" t="s">
        <v>120</v>
      </c>
    </row>
    <row r="192" s="14" customFormat="1">
      <c r="A192" s="14"/>
      <c r="B192" s="242"/>
      <c r="C192" s="243"/>
      <c r="D192" s="233" t="s">
        <v>130</v>
      </c>
      <c r="E192" s="244" t="s">
        <v>1</v>
      </c>
      <c r="F192" s="245" t="s">
        <v>335</v>
      </c>
      <c r="G192" s="243"/>
      <c r="H192" s="246">
        <v>23.600000000000001</v>
      </c>
      <c r="I192" s="247"/>
      <c r="J192" s="243"/>
      <c r="K192" s="243"/>
      <c r="L192" s="248"/>
      <c r="M192" s="249"/>
      <c r="N192" s="250"/>
      <c r="O192" s="250"/>
      <c r="P192" s="250"/>
      <c r="Q192" s="250"/>
      <c r="R192" s="250"/>
      <c r="S192" s="250"/>
      <c r="T192" s="251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52" t="s">
        <v>130</v>
      </c>
      <c r="AU192" s="252" t="s">
        <v>85</v>
      </c>
      <c r="AV192" s="14" t="s">
        <v>85</v>
      </c>
      <c r="AW192" s="14" t="s">
        <v>32</v>
      </c>
      <c r="AX192" s="14" t="s">
        <v>83</v>
      </c>
      <c r="AY192" s="252" t="s">
        <v>120</v>
      </c>
    </row>
    <row r="193" s="2" customFormat="1" ht="37.8" customHeight="1">
      <c r="A193" s="38"/>
      <c r="B193" s="39"/>
      <c r="C193" s="218" t="s">
        <v>336</v>
      </c>
      <c r="D193" s="218" t="s">
        <v>123</v>
      </c>
      <c r="E193" s="219" t="s">
        <v>337</v>
      </c>
      <c r="F193" s="220" t="s">
        <v>338</v>
      </c>
      <c r="G193" s="221" t="s">
        <v>126</v>
      </c>
      <c r="H193" s="222">
        <v>30.600000000000001</v>
      </c>
      <c r="I193" s="223"/>
      <c r="J193" s="224">
        <f>ROUND(I193*H193,2)</f>
        <v>0</v>
      </c>
      <c r="K193" s="220" t="s">
        <v>127</v>
      </c>
      <c r="L193" s="44"/>
      <c r="M193" s="225" t="s">
        <v>1</v>
      </c>
      <c r="N193" s="226" t="s">
        <v>40</v>
      </c>
      <c r="O193" s="91"/>
      <c r="P193" s="227">
        <f>O193*H193</f>
        <v>0</v>
      </c>
      <c r="Q193" s="227">
        <v>0</v>
      </c>
      <c r="R193" s="227">
        <f>Q193*H193</f>
        <v>0</v>
      </c>
      <c r="S193" s="227">
        <v>0</v>
      </c>
      <c r="T193" s="228">
        <f>S193*H193</f>
        <v>0</v>
      </c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R193" s="229" t="s">
        <v>128</v>
      </c>
      <c r="AT193" s="229" t="s">
        <v>123</v>
      </c>
      <c r="AU193" s="229" t="s">
        <v>85</v>
      </c>
      <c r="AY193" s="17" t="s">
        <v>120</v>
      </c>
      <c r="BE193" s="230">
        <f>IF(N193="základní",J193,0)</f>
        <v>0</v>
      </c>
      <c r="BF193" s="230">
        <f>IF(N193="snížená",J193,0)</f>
        <v>0</v>
      </c>
      <c r="BG193" s="230">
        <f>IF(N193="zákl. přenesená",J193,0)</f>
        <v>0</v>
      </c>
      <c r="BH193" s="230">
        <f>IF(N193="sníž. přenesená",J193,0)</f>
        <v>0</v>
      </c>
      <c r="BI193" s="230">
        <f>IF(N193="nulová",J193,0)</f>
        <v>0</v>
      </c>
      <c r="BJ193" s="17" t="s">
        <v>83</v>
      </c>
      <c r="BK193" s="230">
        <f>ROUND(I193*H193,2)</f>
        <v>0</v>
      </c>
      <c r="BL193" s="17" t="s">
        <v>128</v>
      </c>
      <c r="BM193" s="229" t="s">
        <v>339</v>
      </c>
    </row>
    <row r="194" s="13" customFormat="1">
      <c r="A194" s="13"/>
      <c r="B194" s="231"/>
      <c r="C194" s="232"/>
      <c r="D194" s="233" t="s">
        <v>130</v>
      </c>
      <c r="E194" s="234" t="s">
        <v>1</v>
      </c>
      <c r="F194" s="235" t="s">
        <v>231</v>
      </c>
      <c r="G194" s="232"/>
      <c r="H194" s="234" t="s">
        <v>1</v>
      </c>
      <c r="I194" s="236"/>
      <c r="J194" s="232"/>
      <c r="K194" s="232"/>
      <c r="L194" s="237"/>
      <c r="M194" s="238"/>
      <c r="N194" s="239"/>
      <c r="O194" s="239"/>
      <c r="P194" s="239"/>
      <c r="Q194" s="239"/>
      <c r="R194" s="239"/>
      <c r="S194" s="239"/>
      <c r="T194" s="240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41" t="s">
        <v>130</v>
      </c>
      <c r="AU194" s="241" t="s">
        <v>85</v>
      </c>
      <c r="AV194" s="13" t="s">
        <v>83</v>
      </c>
      <c r="AW194" s="13" t="s">
        <v>32</v>
      </c>
      <c r="AX194" s="13" t="s">
        <v>75</v>
      </c>
      <c r="AY194" s="241" t="s">
        <v>120</v>
      </c>
    </row>
    <row r="195" s="14" customFormat="1">
      <c r="A195" s="14"/>
      <c r="B195" s="242"/>
      <c r="C195" s="243"/>
      <c r="D195" s="233" t="s">
        <v>130</v>
      </c>
      <c r="E195" s="244" t="s">
        <v>1</v>
      </c>
      <c r="F195" s="245" t="s">
        <v>325</v>
      </c>
      <c r="G195" s="243"/>
      <c r="H195" s="246">
        <v>30.600000000000001</v>
      </c>
      <c r="I195" s="247"/>
      <c r="J195" s="243"/>
      <c r="K195" s="243"/>
      <c r="L195" s="248"/>
      <c r="M195" s="249"/>
      <c r="N195" s="250"/>
      <c r="O195" s="250"/>
      <c r="P195" s="250"/>
      <c r="Q195" s="250"/>
      <c r="R195" s="250"/>
      <c r="S195" s="250"/>
      <c r="T195" s="251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52" t="s">
        <v>130</v>
      </c>
      <c r="AU195" s="252" t="s">
        <v>85</v>
      </c>
      <c r="AV195" s="14" t="s">
        <v>85</v>
      </c>
      <c r="AW195" s="14" t="s">
        <v>32</v>
      </c>
      <c r="AX195" s="14" t="s">
        <v>83</v>
      </c>
      <c r="AY195" s="252" t="s">
        <v>120</v>
      </c>
    </row>
    <row r="196" s="2" customFormat="1" ht="24.15" customHeight="1">
      <c r="A196" s="38"/>
      <c r="B196" s="39"/>
      <c r="C196" s="218" t="s">
        <v>340</v>
      </c>
      <c r="D196" s="218" t="s">
        <v>123</v>
      </c>
      <c r="E196" s="219" t="s">
        <v>341</v>
      </c>
      <c r="F196" s="220" t="s">
        <v>342</v>
      </c>
      <c r="G196" s="221" t="s">
        <v>126</v>
      </c>
      <c r="H196" s="222">
        <v>23.600000000000001</v>
      </c>
      <c r="I196" s="223"/>
      <c r="J196" s="224">
        <f>ROUND(I196*H196,2)</f>
        <v>0</v>
      </c>
      <c r="K196" s="220" t="s">
        <v>127</v>
      </c>
      <c r="L196" s="44"/>
      <c r="M196" s="225" t="s">
        <v>1</v>
      </c>
      <c r="N196" s="226" t="s">
        <v>40</v>
      </c>
      <c r="O196" s="91"/>
      <c r="P196" s="227">
        <f>O196*H196</f>
        <v>0</v>
      </c>
      <c r="Q196" s="227">
        <v>0</v>
      </c>
      <c r="R196" s="227">
        <f>Q196*H196</f>
        <v>0</v>
      </c>
      <c r="S196" s="227">
        <v>0</v>
      </c>
      <c r="T196" s="228">
        <f>S196*H196</f>
        <v>0</v>
      </c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R196" s="229" t="s">
        <v>128</v>
      </c>
      <c r="AT196" s="229" t="s">
        <v>123</v>
      </c>
      <c r="AU196" s="229" t="s">
        <v>85</v>
      </c>
      <c r="AY196" s="17" t="s">
        <v>120</v>
      </c>
      <c r="BE196" s="230">
        <f>IF(N196="základní",J196,0)</f>
        <v>0</v>
      </c>
      <c r="BF196" s="230">
        <f>IF(N196="snížená",J196,0)</f>
        <v>0</v>
      </c>
      <c r="BG196" s="230">
        <f>IF(N196="zákl. přenesená",J196,0)</f>
        <v>0</v>
      </c>
      <c r="BH196" s="230">
        <f>IF(N196="sníž. přenesená",J196,0)</f>
        <v>0</v>
      </c>
      <c r="BI196" s="230">
        <f>IF(N196="nulová",J196,0)</f>
        <v>0</v>
      </c>
      <c r="BJ196" s="17" t="s">
        <v>83</v>
      </c>
      <c r="BK196" s="230">
        <f>ROUND(I196*H196,2)</f>
        <v>0</v>
      </c>
      <c r="BL196" s="17" t="s">
        <v>128</v>
      </c>
      <c r="BM196" s="229" t="s">
        <v>343</v>
      </c>
    </row>
    <row r="197" s="13" customFormat="1">
      <c r="A197" s="13"/>
      <c r="B197" s="231"/>
      <c r="C197" s="232"/>
      <c r="D197" s="233" t="s">
        <v>130</v>
      </c>
      <c r="E197" s="234" t="s">
        <v>1</v>
      </c>
      <c r="F197" s="235" t="s">
        <v>231</v>
      </c>
      <c r="G197" s="232"/>
      <c r="H197" s="234" t="s">
        <v>1</v>
      </c>
      <c r="I197" s="236"/>
      <c r="J197" s="232"/>
      <c r="K197" s="232"/>
      <c r="L197" s="237"/>
      <c r="M197" s="238"/>
      <c r="N197" s="239"/>
      <c r="O197" s="239"/>
      <c r="P197" s="239"/>
      <c r="Q197" s="239"/>
      <c r="R197" s="239"/>
      <c r="S197" s="239"/>
      <c r="T197" s="240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41" t="s">
        <v>130</v>
      </c>
      <c r="AU197" s="241" t="s">
        <v>85</v>
      </c>
      <c r="AV197" s="13" t="s">
        <v>83</v>
      </c>
      <c r="AW197" s="13" t="s">
        <v>32</v>
      </c>
      <c r="AX197" s="13" t="s">
        <v>75</v>
      </c>
      <c r="AY197" s="241" t="s">
        <v>120</v>
      </c>
    </row>
    <row r="198" s="14" customFormat="1">
      <c r="A198" s="14"/>
      <c r="B198" s="242"/>
      <c r="C198" s="243"/>
      <c r="D198" s="233" t="s">
        <v>130</v>
      </c>
      <c r="E198" s="244" t="s">
        <v>1</v>
      </c>
      <c r="F198" s="245" t="s">
        <v>335</v>
      </c>
      <c r="G198" s="243"/>
      <c r="H198" s="246">
        <v>23.600000000000001</v>
      </c>
      <c r="I198" s="247"/>
      <c r="J198" s="243"/>
      <c r="K198" s="243"/>
      <c r="L198" s="248"/>
      <c r="M198" s="249"/>
      <c r="N198" s="250"/>
      <c r="O198" s="250"/>
      <c r="P198" s="250"/>
      <c r="Q198" s="250"/>
      <c r="R198" s="250"/>
      <c r="S198" s="250"/>
      <c r="T198" s="251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52" t="s">
        <v>130</v>
      </c>
      <c r="AU198" s="252" t="s">
        <v>85</v>
      </c>
      <c r="AV198" s="14" t="s">
        <v>85</v>
      </c>
      <c r="AW198" s="14" t="s">
        <v>32</v>
      </c>
      <c r="AX198" s="14" t="s">
        <v>83</v>
      </c>
      <c r="AY198" s="252" t="s">
        <v>120</v>
      </c>
    </row>
    <row r="199" s="2" customFormat="1" ht="24.15" customHeight="1">
      <c r="A199" s="38"/>
      <c r="B199" s="39"/>
      <c r="C199" s="218" t="s">
        <v>344</v>
      </c>
      <c r="D199" s="218" t="s">
        <v>123</v>
      </c>
      <c r="E199" s="219" t="s">
        <v>345</v>
      </c>
      <c r="F199" s="220" t="s">
        <v>346</v>
      </c>
      <c r="G199" s="221" t="s">
        <v>126</v>
      </c>
      <c r="H199" s="222">
        <v>23.600000000000001</v>
      </c>
      <c r="I199" s="223"/>
      <c r="J199" s="224">
        <f>ROUND(I199*H199,2)</f>
        <v>0</v>
      </c>
      <c r="K199" s="220" t="s">
        <v>127</v>
      </c>
      <c r="L199" s="44"/>
      <c r="M199" s="225" t="s">
        <v>1</v>
      </c>
      <c r="N199" s="226" t="s">
        <v>40</v>
      </c>
      <c r="O199" s="91"/>
      <c r="P199" s="227">
        <f>O199*H199</f>
        <v>0</v>
      </c>
      <c r="Q199" s="227">
        <v>0</v>
      </c>
      <c r="R199" s="227">
        <f>Q199*H199</f>
        <v>0</v>
      </c>
      <c r="S199" s="227">
        <v>0</v>
      </c>
      <c r="T199" s="228">
        <f>S199*H199</f>
        <v>0</v>
      </c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R199" s="229" t="s">
        <v>128</v>
      </c>
      <c r="AT199" s="229" t="s">
        <v>123</v>
      </c>
      <c r="AU199" s="229" t="s">
        <v>85</v>
      </c>
      <c r="AY199" s="17" t="s">
        <v>120</v>
      </c>
      <c r="BE199" s="230">
        <f>IF(N199="základní",J199,0)</f>
        <v>0</v>
      </c>
      <c r="BF199" s="230">
        <f>IF(N199="snížená",J199,0)</f>
        <v>0</v>
      </c>
      <c r="BG199" s="230">
        <f>IF(N199="zákl. přenesená",J199,0)</f>
        <v>0</v>
      </c>
      <c r="BH199" s="230">
        <f>IF(N199="sníž. přenesená",J199,0)</f>
        <v>0</v>
      </c>
      <c r="BI199" s="230">
        <f>IF(N199="nulová",J199,0)</f>
        <v>0</v>
      </c>
      <c r="BJ199" s="17" t="s">
        <v>83</v>
      </c>
      <c r="BK199" s="230">
        <f>ROUND(I199*H199,2)</f>
        <v>0</v>
      </c>
      <c r="BL199" s="17" t="s">
        <v>128</v>
      </c>
      <c r="BM199" s="229" t="s">
        <v>347</v>
      </c>
    </row>
    <row r="200" s="13" customFormat="1">
      <c r="A200" s="13"/>
      <c r="B200" s="231"/>
      <c r="C200" s="232"/>
      <c r="D200" s="233" t="s">
        <v>130</v>
      </c>
      <c r="E200" s="234" t="s">
        <v>1</v>
      </c>
      <c r="F200" s="235" t="s">
        <v>231</v>
      </c>
      <c r="G200" s="232"/>
      <c r="H200" s="234" t="s">
        <v>1</v>
      </c>
      <c r="I200" s="236"/>
      <c r="J200" s="232"/>
      <c r="K200" s="232"/>
      <c r="L200" s="237"/>
      <c r="M200" s="238"/>
      <c r="N200" s="239"/>
      <c r="O200" s="239"/>
      <c r="P200" s="239"/>
      <c r="Q200" s="239"/>
      <c r="R200" s="239"/>
      <c r="S200" s="239"/>
      <c r="T200" s="240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41" t="s">
        <v>130</v>
      </c>
      <c r="AU200" s="241" t="s">
        <v>85</v>
      </c>
      <c r="AV200" s="13" t="s">
        <v>83</v>
      </c>
      <c r="AW200" s="13" t="s">
        <v>32</v>
      </c>
      <c r="AX200" s="13" t="s">
        <v>75</v>
      </c>
      <c r="AY200" s="241" t="s">
        <v>120</v>
      </c>
    </row>
    <row r="201" s="14" customFormat="1">
      <c r="A201" s="14"/>
      <c r="B201" s="242"/>
      <c r="C201" s="243"/>
      <c r="D201" s="233" t="s">
        <v>130</v>
      </c>
      <c r="E201" s="244" t="s">
        <v>1</v>
      </c>
      <c r="F201" s="245" t="s">
        <v>335</v>
      </c>
      <c r="G201" s="243"/>
      <c r="H201" s="246">
        <v>23.600000000000001</v>
      </c>
      <c r="I201" s="247"/>
      <c r="J201" s="243"/>
      <c r="K201" s="243"/>
      <c r="L201" s="248"/>
      <c r="M201" s="249"/>
      <c r="N201" s="250"/>
      <c r="O201" s="250"/>
      <c r="P201" s="250"/>
      <c r="Q201" s="250"/>
      <c r="R201" s="250"/>
      <c r="S201" s="250"/>
      <c r="T201" s="251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52" t="s">
        <v>130</v>
      </c>
      <c r="AU201" s="252" t="s">
        <v>85</v>
      </c>
      <c r="AV201" s="14" t="s">
        <v>85</v>
      </c>
      <c r="AW201" s="14" t="s">
        <v>32</v>
      </c>
      <c r="AX201" s="14" t="s">
        <v>83</v>
      </c>
      <c r="AY201" s="252" t="s">
        <v>120</v>
      </c>
    </row>
    <row r="202" s="2" customFormat="1" ht="37.8" customHeight="1">
      <c r="A202" s="38"/>
      <c r="B202" s="39"/>
      <c r="C202" s="218" t="s">
        <v>348</v>
      </c>
      <c r="D202" s="218" t="s">
        <v>123</v>
      </c>
      <c r="E202" s="219" t="s">
        <v>349</v>
      </c>
      <c r="F202" s="220" t="s">
        <v>350</v>
      </c>
      <c r="G202" s="221" t="s">
        <v>126</v>
      </c>
      <c r="H202" s="222">
        <v>23.600000000000001</v>
      </c>
      <c r="I202" s="223"/>
      <c r="J202" s="224">
        <f>ROUND(I202*H202,2)</f>
        <v>0</v>
      </c>
      <c r="K202" s="220" t="s">
        <v>127</v>
      </c>
      <c r="L202" s="44"/>
      <c r="M202" s="225" t="s">
        <v>1</v>
      </c>
      <c r="N202" s="226" t="s">
        <v>40</v>
      </c>
      <c r="O202" s="91"/>
      <c r="P202" s="227">
        <f>O202*H202</f>
        <v>0</v>
      </c>
      <c r="Q202" s="227">
        <v>0</v>
      </c>
      <c r="R202" s="227">
        <f>Q202*H202</f>
        <v>0</v>
      </c>
      <c r="S202" s="227">
        <v>0</v>
      </c>
      <c r="T202" s="228">
        <f>S202*H202</f>
        <v>0</v>
      </c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R202" s="229" t="s">
        <v>128</v>
      </c>
      <c r="AT202" s="229" t="s">
        <v>123</v>
      </c>
      <c r="AU202" s="229" t="s">
        <v>85</v>
      </c>
      <c r="AY202" s="17" t="s">
        <v>120</v>
      </c>
      <c r="BE202" s="230">
        <f>IF(N202="základní",J202,0)</f>
        <v>0</v>
      </c>
      <c r="BF202" s="230">
        <f>IF(N202="snížená",J202,0)</f>
        <v>0</v>
      </c>
      <c r="BG202" s="230">
        <f>IF(N202="zákl. přenesená",J202,0)</f>
        <v>0</v>
      </c>
      <c r="BH202" s="230">
        <f>IF(N202="sníž. přenesená",J202,0)</f>
        <v>0</v>
      </c>
      <c r="BI202" s="230">
        <f>IF(N202="nulová",J202,0)</f>
        <v>0</v>
      </c>
      <c r="BJ202" s="17" t="s">
        <v>83</v>
      </c>
      <c r="BK202" s="230">
        <f>ROUND(I202*H202,2)</f>
        <v>0</v>
      </c>
      <c r="BL202" s="17" t="s">
        <v>128</v>
      </c>
      <c r="BM202" s="229" t="s">
        <v>351</v>
      </c>
    </row>
    <row r="203" s="13" customFormat="1">
      <c r="A203" s="13"/>
      <c r="B203" s="231"/>
      <c r="C203" s="232"/>
      <c r="D203" s="233" t="s">
        <v>130</v>
      </c>
      <c r="E203" s="234" t="s">
        <v>1</v>
      </c>
      <c r="F203" s="235" t="s">
        <v>231</v>
      </c>
      <c r="G203" s="232"/>
      <c r="H203" s="234" t="s">
        <v>1</v>
      </c>
      <c r="I203" s="236"/>
      <c r="J203" s="232"/>
      <c r="K203" s="232"/>
      <c r="L203" s="237"/>
      <c r="M203" s="238"/>
      <c r="N203" s="239"/>
      <c r="O203" s="239"/>
      <c r="P203" s="239"/>
      <c r="Q203" s="239"/>
      <c r="R203" s="239"/>
      <c r="S203" s="239"/>
      <c r="T203" s="240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41" t="s">
        <v>130</v>
      </c>
      <c r="AU203" s="241" t="s">
        <v>85</v>
      </c>
      <c r="AV203" s="13" t="s">
        <v>83</v>
      </c>
      <c r="AW203" s="13" t="s">
        <v>32</v>
      </c>
      <c r="AX203" s="13" t="s">
        <v>75</v>
      </c>
      <c r="AY203" s="241" t="s">
        <v>120</v>
      </c>
    </row>
    <row r="204" s="14" customFormat="1">
      <c r="A204" s="14"/>
      <c r="B204" s="242"/>
      <c r="C204" s="243"/>
      <c r="D204" s="233" t="s">
        <v>130</v>
      </c>
      <c r="E204" s="244" t="s">
        <v>1</v>
      </c>
      <c r="F204" s="245" t="s">
        <v>335</v>
      </c>
      <c r="G204" s="243"/>
      <c r="H204" s="246">
        <v>23.600000000000001</v>
      </c>
      <c r="I204" s="247"/>
      <c r="J204" s="243"/>
      <c r="K204" s="243"/>
      <c r="L204" s="248"/>
      <c r="M204" s="249"/>
      <c r="N204" s="250"/>
      <c r="O204" s="250"/>
      <c r="P204" s="250"/>
      <c r="Q204" s="250"/>
      <c r="R204" s="250"/>
      <c r="S204" s="250"/>
      <c r="T204" s="251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252" t="s">
        <v>130</v>
      </c>
      <c r="AU204" s="252" t="s">
        <v>85</v>
      </c>
      <c r="AV204" s="14" t="s">
        <v>85</v>
      </c>
      <c r="AW204" s="14" t="s">
        <v>32</v>
      </c>
      <c r="AX204" s="14" t="s">
        <v>83</v>
      </c>
      <c r="AY204" s="252" t="s">
        <v>120</v>
      </c>
    </row>
    <row r="205" s="2" customFormat="1" ht="76.35" customHeight="1">
      <c r="A205" s="38"/>
      <c r="B205" s="39"/>
      <c r="C205" s="218" t="s">
        <v>352</v>
      </c>
      <c r="D205" s="218" t="s">
        <v>123</v>
      </c>
      <c r="E205" s="219" t="s">
        <v>353</v>
      </c>
      <c r="F205" s="220" t="s">
        <v>354</v>
      </c>
      <c r="G205" s="221" t="s">
        <v>126</v>
      </c>
      <c r="H205" s="222">
        <v>216.90000000000001</v>
      </c>
      <c r="I205" s="223"/>
      <c r="J205" s="224">
        <f>ROUND(I205*H205,2)</f>
        <v>0</v>
      </c>
      <c r="K205" s="220" t="s">
        <v>127</v>
      </c>
      <c r="L205" s="44"/>
      <c r="M205" s="225" t="s">
        <v>1</v>
      </c>
      <c r="N205" s="226" t="s">
        <v>40</v>
      </c>
      <c r="O205" s="91"/>
      <c r="P205" s="227">
        <f>O205*H205</f>
        <v>0</v>
      </c>
      <c r="Q205" s="227">
        <v>0.084250000000000005</v>
      </c>
      <c r="R205" s="227">
        <f>Q205*H205</f>
        <v>18.273825000000002</v>
      </c>
      <c r="S205" s="227">
        <v>0</v>
      </c>
      <c r="T205" s="228">
        <f>S205*H205</f>
        <v>0</v>
      </c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R205" s="229" t="s">
        <v>128</v>
      </c>
      <c r="AT205" s="229" t="s">
        <v>123</v>
      </c>
      <c r="AU205" s="229" t="s">
        <v>85</v>
      </c>
      <c r="AY205" s="17" t="s">
        <v>120</v>
      </c>
      <c r="BE205" s="230">
        <f>IF(N205="základní",J205,0)</f>
        <v>0</v>
      </c>
      <c r="BF205" s="230">
        <f>IF(N205="snížená",J205,0)</f>
        <v>0</v>
      </c>
      <c r="BG205" s="230">
        <f>IF(N205="zákl. přenesená",J205,0)</f>
        <v>0</v>
      </c>
      <c r="BH205" s="230">
        <f>IF(N205="sníž. přenesená",J205,0)</f>
        <v>0</v>
      </c>
      <c r="BI205" s="230">
        <f>IF(N205="nulová",J205,0)</f>
        <v>0</v>
      </c>
      <c r="BJ205" s="17" t="s">
        <v>83</v>
      </c>
      <c r="BK205" s="230">
        <f>ROUND(I205*H205,2)</f>
        <v>0</v>
      </c>
      <c r="BL205" s="17" t="s">
        <v>128</v>
      </c>
      <c r="BM205" s="229" t="s">
        <v>355</v>
      </c>
    </row>
    <row r="206" s="13" customFormat="1">
      <c r="A206" s="13"/>
      <c r="B206" s="231"/>
      <c r="C206" s="232"/>
      <c r="D206" s="233" t="s">
        <v>130</v>
      </c>
      <c r="E206" s="234" t="s">
        <v>1</v>
      </c>
      <c r="F206" s="235" t="s">
        <v>231</v>
      </c>
      <c r="G206" s="232"/>
      <c r="H206" s="234" t="s">
        <v>1</v>
      </c>
      <c r="I206" s="236"/>
      <c r="J206" s="232"/>
      <c r="K206" s="232"/>
      <c r="L206" s="237"/>
      <c r="M206" s="238"/>
      <c r="N206" s="239"/>
      <c r="O206" s="239"/>
      <c r="P206" s="239"/>
      <c r="Q206" s="239"/>
      <c r="R206" s="239"/>
      <c r="S206" s="239"/>
      <c r="T206" s="240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41" t="s">
        <v>130</v>
      </c>
      <c r="AU206" s="241" t="s">
        <v>85</v>
      </c>
      <c r="AV206" s="13" t="s">
        <v>83</v>
      </c>
      <c r="AW206" s="13" t="s">
        <v>32</v>
      </c>
      <c r="AX206" s="13" t="s">
        <v>75</v>
      </c>
      <c r="AY206" s="241" t="s">
        <v>120</v>
      </c>
    </row>
    <row r="207" s="14" customFormat="1">
      <c r="A207" s="14"/>
      <c r="B207" s="242"/>
      <c r="C207" s="243"/>
      <c r="D207" s="233" t="s">
        <v>130</v>
      </c>
      <c r="E207" s="244" t="s">
        <v>1</v>
      </c>
      <c r="F207" s="245" t="s">
        <v>356</v>
      </c>
      <c r="G207" s="243"/>
      <c r="H207" s="246">
        <v>216.90000000000001</v>
      </c>
      <c r="I207" s="247"/>
      <c r="J207" s="243"/>
      <c r="K207" s="243"/>
      <c r="L207" s="248"/>
      <c r="M207" s="249"/>
      <c r="N207" s="250"/>
      <c r="O207" s="250"/>
      <c r="P207" s="250"/>
      <c r="Q207" s="250"/>
      <c r="R207" s="250"/>
      <c r="S207" s="250"/>
      <c r="T207" s="251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252" t="s">
        <v>130</v>
      </c>
      <c r="AU207" s="252" t="s">
        <v>85</v>
      </c>
      <c r="AV207" s="14" t="s">
        <v>85</v>
      </c>
      <c r="AW207" s="14" t="s">
        <v>32</v>
      </c>
      <c r="AX207" s="14" t="s">
        <v>83</v>
      </c>
      <c r="AY207" s="252" t="s">
        <v>120</v>
      </c>
    </row>
    <row r="208" s="2" customFormat="1" ht="14.4" customHeight="1">
      <c r="A208" s="38"/>
      <c r="B208" s="39"/>
      <c r="C208" s="268" t="s">
        <v>251</v>
      </c>
      <c r="D208" s="268" t="s">
        <v>252</v>
      </c>
      <c r="E208" s="269" t="s">
        <v>357</v>
      </c>
      <c r="F208" s="270" t="s">
        <v>358</v>
      </c>
      <c r="G208" s="271" t="s">
        <v>126</v>
      </c>
      <c r="H208" s="272">
        <v>224.91</v>
      </c>
      <c r="I208" s="273"/>
      <c r="J208" s="274">
        <f>ROUND(I208*H208,2)</f>
        <v>0</v>
      </c>
      <c r="K208" s="270" t="s">
        <v>127</v>
      </c>
      <c r="L208" s="275"/>
      <c r="M208" s="276" t="s">
        <v>1</v>
      </c>
      <c r="N208" s="277" t="s">
        <v>40</v>
      </c>
      <c r="O208" s="91"/>
      <c r="P208" s="227">
        <f>O208*H208</f>
        <v>0</v>
      </c>
      <c r="Q208" s="227">
        <v>0.13100000000000001</v>
      </c>
      <c r="R208" s="227">
        <f>Q208*H208</f>
        <v>29.46321</v>
      </c>
      <c r="S208" s="227">
        <v>0</v>
      </c>
      <c r="T208" s="228">
        <f>S208*H208</f>
        <v>0</v>
      </c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R208" s="229" t="s">
        <v>171</v>
      </c>
      <c r="AT208" s="229" t="s">
        <v>252</v>
      </c>
      <c r="AU208" s="229" t="s">
        <v>85</v>
      </c>
      <c r="AY208" s="17" t="s">
        <v>120</v>
      </c>
      <c r="BE208" s="230">
        <f>IF(N208="základní",J208,0)</f>
        <v>0</v>
      </c>
      <c r="BF208" s="230">
        <f>IF(N208="snížená",J208,0)</f>
        <v>0</v>
      </c>
      <c r="BG208" s="230">
        <f>IF(N208="zákl. přenesená",J208,0)</f>
        <v>0</v>
      </c>
      <c r="BH208" s="230">
        <f>IF(N208="sníž. přenesená",J208,0)</f>
        <v>0</v>
      </c>
      <c r="BI208" s="230">
        <f>IF(N208="nulová",J208,0)</f>
        <v>0</v>
      </c>
      <c r="BJ208" s="17" t="s">
        <v>83</v>
      </c>
      <c r="BK208" s="230">
        <f>ROUND(I208*H208,2)</f>
        <v>0</v>
      </c>
      <c r="BL208" s="17" t="s">
        <v>128</v>
      </c>
      <c r="BM208" s="229" t="s">
        <v>359</v>
      </c>
    </row>
    <row r="209" s="13" customFormat="1">
      <c r="A209" s="13"/>
      <c r="B209" s="231"/>
      <c r="C209" s="232"/>
      <c r="D209" s="233" t="s">
        <v>130</v>
      </c>
      <c r="E209" s="234" t="s">
        <v>1</v>
      </c>
      <c r="F209" s="235" t="s">
        <v>231</v>
      </c>
      <c r="G209" s="232"/>
      <c r="H209" s="234" t="s">
        <v>1</v>
      </c>
      <c r="I209" s="236"/>
      <c r="J209" s="232"/>
      <c r="K209" s="232"/>
      <c r="L209" s="237"/>
      <c r="M209" s="238"/>
      <c r="N209" s="239"/>
      <c r="O209" s="239"/>
      <c r="P209" s="239"/>
      <c r="Q209" s="239"/>
      <c r="R209" s="239"/>
      <c r="S209" s="239"/>
      <c r="T209" s="240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41" t="s">
        <v>130</v>
      </c>
      <c r="AU209" s="241" t="s">
        <v>85</v>
      </c>
      <c r="AV209" s="13" t="s">
        <v>83</v>
      </c>
      <c r="AW209" s="13" t="s">
        <v>32</v>
      </c>
      <c r="AX209" s="13" t="s">
        <v>75</v>
      </c>
      <c r="AY209" s="241" t="s">
        <v>120</v>
      </c>
    </row>
    <row r="210" s="14" customFormat="1">
      <c r="A210" s="14"/>
      <c r="B210" s="242"/>
      <c r="C210" s="243"/>
      <c r="D210" s="233" t="s">
        <v>130</v>
      </c>
      <c r="E210" s="244" t="s">
        <v>1</v>
      </c>
      <c r="F210" s="245" t="s">
        <v>360</v>
      </c>
      <c r="G210" s="243"/>
      <c r="H210" s="246">
        <v>214.19999999999999</v>
      </c>
      <c r="I210" s="247"/>
      <c r="J210" s="243"/>
      <c r="K210" s="243"/>
      <c r="L210" s="248"/>
      <c r="M210" s="249"/>
      <c r="N210" s="250"/>
      <c r="O210" s="250"/>
      <c r="P210" s="250"/>
      <c r="Q210" s="250"/>
      <c r="R210" s="250"/>
      <c r="S210" s="250"/>
      <c r="T210" s="251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52" t="s">
        <v>130</v>
      </c>
      <c r="AU210" s="252" t="s">
        <v>85</v>
      </c>
      <c r="AV210" s="14" t="s">
        <v>85</v>
      </c>
      <c r="AW210" s="14" t="s">
        <v>32</v>
      </c>
      <c r="AX210" s="14" t="s">
        <v>75</v>
      </c>
      <c r="AY210" s="252" t="s">
        <v>120</v>
      </c>
    </row>
    <row r="211" s="14" customFormat="1">
      <c r="A211" s="14"/>
      <c r="B211" s="242"/>
      <c r="C211" s="243"/>
      <c r="D211" s="233" t="s">
        <v>130</v>
      </c>
      <c r="E211" s="244" t="s">
        <v>1</v>
      </c>
      <c r="F211" s="245" t="s">
        <v>361</v>
      </c>
      <c r="G211" s="243"/>
      <c r="H211" s="246">
        <v>10.710000000000001</v>
      </c>
      <c r="I211" s="247"/>
      <c r="J211" s="243"/>
      <c r="K211" s="243"/>
      <c r="L211" s="248"/>
      <c r="M211" s="249"/>
      <c r="N211" s="250"/>
      <c r="O211" s="250"/>
      <c r="P211" s="250"/>
      <c r="Q211" s="250"/>
      <c r="R211" s="250"/>
      <c r="S211" s="250"/>
      <c r="T211" s="251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252" t="s">
        <v>130</v>
      </c>
      <c r="AU211" s="252" t="s">
        <v>85</v>
      </c>
      <c r="AV211" s="14" t="s">
        <v>85</v>
      </c>
      <c r="AW211" s="14" t="s">
        <v>32</v>
      </c>
      <c r="AX211" s="14" t="s">
        <v>75</v>
      </c>
      <c r="AY211" s="252" t="s">
        <v>120</v>
      </c>
    </row>
    <row r="212" s="15" customFormat="1">
      <c r="A212" s="15"/>
      <c r="B212" s="257"/>
      <c r="C212" s="258"/>
      <c r="D212" s="233" t="s">
        <v>130</v>
      </c>
      <c r="E212" s="259" t="s">
        <v>1</v>
      </c>
      <c r="F212" s="260" t="s">
        <v>234</v>
      </c>
      <c r="G212" s="258"/>
      <c r="H212" s="261">
        <v>224.91</v>
      </c>
      <c r="I212" s="262"/>
      <c r="J212" s="258"/>
      <c r="K212" s="258"/>
      <c r="L212" s="263"/>
      <c r="M212" s="264"/>
      <c r="N212" s="265"/>
      <c r="O212" s="265"/>
      <c r="P212" s="265"/>
      <c r="Q212" s="265"/>
      <c r="R212" s="265"/>
      <c r="S212" s="265"/>
      <c r="T212" s="266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T212" s="267" t="s">
        <v>130</v>
      </c>
      <c r="AU212" s="267" t="s">
        <v>85</v>
      </c>
      <c r="AV212" s="15" t="s">
        <v>128</v>
      </c>
      <c r="AW212" s="15" t="s">
        <v>32</v>
      </c>
      <c r="AX212" s="15" t="s">
        <v>83</v>
      </c>
      <c r="AY212" s="267" t="s">
        <v>120</v>
      </c>
    </row>
    <row r="213" s="2" customFormat="1" ht="24.15" customHeight="1">
      <c r="A213" s="38"/>
      <c r="B213" s="39"/>
      <c r="C213" s="268" t="s">
        <v>362</v>
      </c>
      <c r="D213" s="268" t="s">
        <v>252</v>
      </c>
      <c r="E213" s="269" t="s">
        <v>363</v>
      </c>
      <c r="F213" s="270" t="s">
        <v>364</v>
      </c>
      <c r="G213" s="271" t="s">
        <v>126</v>
      </c>
      <c r="H213" s="272">
        <v>2.835</v>
      </c>
      <c r="I213" s="273"/>
      <c r="J213" s="274">
        <f>ROUND(I213*H213,2)</f>
        <v>0</v>
      </c>
      <c r="K213" s="270" t="s">
        <v>127</v>
      </c>
      <c r="L213" s="275"/>
      <c r="M213" s="276" t="s">
        <v>1</v>
      </c>
      <c r="N213" s="277" t="s">
        <v>40</v>
      </c>
      <c r="O213" s="91"/>
      <c r="P213" s="227">
        <f>O213*H213</f>
        <v>0</v>
      </c>
      <c r="Q213" s="227">
        <v>0.13100000000000001</v>
      </c>
      <c r="R213" s="227">
        <f>Q213*H213</f>
        <v>0.37138500000000002</v>
      </c>
      <c r="S213" s="227">
        <v>0</v>
      </c>
      <c r="T213" s="228">
        <f>S213*H213</f>
        <v>0</v>
      </c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R213" s="229" t="s">
        <v>171</v>
      </c>
      <c r="AT213" s="229" t="s">
        <v>252</v>
      </c>
      <c r="AU213" s="229" t="s">
        <v>85</v>
      </c>
      <c r="AY213" s="17" t="s">
        <v>120</v>
      </c>
      <c r="BE213" s="230">
        <f>IF(N213="základní",J213,0)</f>
        <v>0</v>
      </c>
      <c r="BF213" s="230">
        <f>IF(N213="snížená",J213,0)</f>
        <v>0</v>
      </c>
      <c r="BG213" s="230">
        <f>IF(N213="zákl. přenesená",J213,0)</f>
        <v>0</v>
      </c>
      <c r="BH213" s="230">
        <f>IF(N213="sníž. přenesená",J213,0)</f>
        <v>0</v>
      </c>
      <c r="BI213" s="230">
        <f>IF(N213="nulová",J213,0)</f>
        <v>0</v>
      </c>
      <c r="BJ213" s="17" t="s">
        <v>83</v>
      </c>
      <c r="BK213" s="230">
        <f>ROUND(I213*H213,2)</f>
        <v>0</v>
      </c>
      <c r="BL213" s="17" t="s">
        <v>128</v>
      </c>
      <c r="BM213" s="229" t="s">
        <v>365</v>
      </c>
    </row>
    <row r="214" s="13" customFormat="1">
      <c r="A214" s="13"/>
      <c r="B214" s="231"/>
      <c r="C214" s="232"/>
      <c r="D214" s="233" t="s">
        <v>130</v>
      </c>
      <c r="E214" s="234" t="s">
        <v>1</v>
      </c>
      <c r="F214" s="235" t="s">
        <v>231</v>
      </c>
      <c r="G214" s="232"/>
      <c r="H214" s="234" t="s">
        <v>1</v>
      </c>
      <c r="I214" s="236"/>
      <c r="J214" s="232"/>
      <c r="K214" s="232"/>
      <c r="L214" s="237"/>
      <c r="M214" s="238"/>
      <c r="N214" s="239"/>
      <c r="O214" s="239"/>
      <c r="P214" s="239"/>
      <c r="Q214" s="239"/>
      <c r="R214" s="239"/>
      <c r="S214" s="239"/>
      <c r="T214" s="240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41" t="s">
        <v>130</v>
      </c>
      <c r="AU214" s="241" t="s">
        <v>85</v>
      </c>
      <c r="AV214" s="13" t="s">
        <v>83</v>
      </c>
      <c r="AW214" s="13" t="s">
        <v>32</v>
      </c>
      <c r="AX214" s="13" t="s">
        <v>75</v>
      </c>
      <c r="AY214" s="241" t="s">
        <v>120</v>
      </c>
    </row>
    <row r="215" s="14" customFormat="1">
      <c r="A215" s="14"/>
      <c r="B215" s="242"/>
      <c r="C215" s="243"/>
      <c r="D215" s="233" t="s">
        <v>130</v>
      </c>
      <c r="E215" s="244" t="s">
        <v>1</v>
      </c>
      <c r="F215" s="245" t="s">
        <v>366</v>
      </c>
      <c r="G215" s="243"/>
      <c r="H215" s="246">
        <v>2.7000000000000002</v>
      </c>
      <c r="I215" s="247"/>
      <c r="J215" s="243"/>
      <c r="K215" s="243"/>
      <c r="L215" s="248"/>
      <c r="M215" s="249"/>
      <c r="N215" s="250"/>
      <c r="O215" s="250"/>
      <c r="P215" s="250"/>
      <c r="Q215" s="250"/>
      <c r="R215" s="250"/>
      <c r="S215" s="250"/>
      <c r="T215" s="251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252" t="s">
        <v>130</v>
      </c>
      <c r="AU215" s="252" t="s">
        <v>85</v>
      </c>
      <c r="AV215" s="14" t="s">
        <v>85</v>
      </c>
      <c r="AW215" s="14" t="s">
        <v>32</v>
      </c>
      <c r="AX215" s="14" t="s">
        <v>75</v>
      </c>
      <c r="AY215" s="252" t="s">
        <v>120</v>
      </c>
    </row>
    <row r="216" s="14" customFormat="1">
      <c r="A216" s="14"/>
      <c r="B216" s="242"/>
      <c r="C216" s="243"/>
      <c r="D216" s="233" t="s">
        <v>130</v>
      </c>
      <c r="E216" s="244" t="s">
        <v>1</v>
      </c>
      <c r="F216" s="245" t="s">
        <v>367</v>
      </c>
      <c r="G216" s="243"/>
      <c r="H216" s="246">
        <v>0.13500000000000001</v>
      </c>
      <c r="I216" s="247"/>
      <c r="J216" s="243"/>
      <c r="K216" s="243"/>
      <c r="L216" s="248"/>
      <c r="M216" s="249"/>
      <c r="N216" s="250"/>
      <c r="O216" s="250"/>
      <c r="P216" s="250"/>
      <c r="Q216" s="250"/>
      <c r="R216" s="250"/>
      <c r="S216" s="250"/>
      <c r="T216" s="251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52" t="s">
        <v>130</v>
      </c>
      <c r="AU216" s="252" t="s">
        <v>85</v>
      </c>
      <c r="AV216" s="14" t="s">
        <v>85</v>
      </c>
      <c r="AW216" s="14" t="s">
        <v>32</v>
      </c>
      <c r="AX216" s="14" t="s">
        <v>75</v>
      </c>
      <c r="AY216" s="252" t="s">
        <v>120</v>
      </c>
    </row>
    <row r="217" s="15" customFormat="1">
      <c r="A217" s="15"/>
      <c r="B217" s="257"/>
      <c r="C217" s="258"/>
      <c r="D217" s="233" t="s">
        <v>130</v>
      </c>
      <c r="E217" s="259" t="s">
        <v>1</v>
      </c>
      <c r="F217" s="260" t="s">
        <v>234</v>
      </c>
      <c r="G217" s="258"/>
      <c r="H217" s="261">
        <v>2.835</v>
      </c>
      <c r="I217" s="262"/>
      <c r="J217" s="258"/>
      <c r="K217" s="258"/>
      <c r="L217" s="263"/>
      <c r="M217" s="264"/>
      <c r="N217" s="265"/>
      <c r="O217" s="265"/>
      <c r="P217" s="265"/>
      <c r="Q217" s="265"/>
      <c r="R217" s="265"/>
      <c r="S217" s="265"/>
      <c r="T217" s="266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T217" s="267" t="s">
        <v>130</v>
      </c>
      <c r="AU217" s="267" t="s">
        <v>85</v>
      </c>
      <c r="AV217" s="15" t="s">
        <v>128</v>
      </c>
      <c r="AW217" s="15" t="s">
        <v>32</v>
      </c>
      <c r="AX217" s="15" t="s">
        <v>83</v>
      </c>
      <c r="AY217" s="267" t="s">
        <v>120</v>
      </c>
    </row>
    <row r="218" s="2" customFormat="1" ht="90" customHeight="1">
      <c r="A218" s="38"/>
      <c r="B218" s="39"/>
      <c r="C218" s="218" t="s">
        <v>368</v>
      </c>
      <c r="D218" s="218" t="s">
        <v>123</v>
      </c>
      <c r="E218" s="219" t="s">
        <v>369</v>
      </c>
      <c r="F218" s="220" t="s">
        <v>370</v>
      </c>
      <c r="G218" s="221" t="s">
        <v>126</v>
      </c>
      <c r="H218" s="222">
        <v>2.7000000000000002</v>
      </c>
      <c r="I218" s="223"/>
      <c r="J218" s="224">
        <f>ROUND(I218*H218,2)</f>
        <v>0</v>
      </c>
      <c r="K218" s="220" t="s">
        <v>127</v>
      </c>
      <c r="L218" s="44"/>
      <c r="M218" s="225" t="s">
        <v>1</v>
      </c>
      <c r="N218" s="226" t="s">
        <v>40</v>
      </c>
      <c r="O218" s="91"/>
      <c r="P218" s="227">
        <f>O218*H218</f>
        <v>0</v>
      </c>
      <c r="Q218" s="227">
        <v>0</v>
      </c>
      <c r="R218" s="227">
        <f>Q218*H218</f>
        <v>0</v>
      </c>
      <c r="S218" s="227">
        <v>0</v>
      </c>
      <c r="T218" s="228">
        <f>S218*H218</f>
        <v>0</v>
      </c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R218" s="229" t="s">
        <v>128</v>
      </c>
      <c r="AT218" s="229" t="s">
        <v>123</v>
      </c>
      <c r="AU218" s="229" t="s">
        <v>85</v>
      </c>
      <c r="AY218" s="17" t="s">
        <v>120</v>
      </c>
      <c r="BE218" s="230">
        <f>IF(N218="základní",J218,0)</f>
        <v>0</v>
      </c>
      <c r="BF218" s="230">
        <f>IF(N218="snížená",J218,0)</f>
        <v>0</v>
      </c>
      <c r="BG218" s="230">
        <f>IF(N218="zákl. přenesená",J218,0)</f>
        <v>0</v>
      </c>
      <c r="BH218" s="230">
        <f>IF(N218="sníž. přenesená",J218,0)</f>
        <v>0</v>
      </c>
      <c r="BI218" s="230">
        <f>IF(N218="nulová",J218,0)</f>
        <v>0</v>
      </c>
      <c r="BJ218" s="17" t="s">
        <v>83</v>
      </c>
      <c r="BK218" s="230">
        <f>ROUND(I218*H218,2)</f>
        <v>0</v>
      </c>
      <c r="BL218" s="17" t="s">
        <v>128</v>
      </c>
      <c r="BM218" s="229" t="s">
        <v>371</v>
      </c>
    </row>
    <row r="219" s="14" customFormat="1">
      <c r="A219" s="14"/>
      <c r="B219" s="242"/>
      <c r="C219" s="243"/>
      <c r="D219" s="233" t="s">
        <v>130</v>
      </c>
      <c r="E219" s="244" t="s">
        <v>1</v>
      </c>
      <c r="F219" s="245" t="s">
        <v>366</v>
      </c>
      <c r="G219" s="243"/>
      <c r="H219" s="246">
        <v>2.7000000000000002</v>
      </c>
      <c r="I219" s="247"/>
      <c r="J219" s="243"/>
      <c r="K219" s="243"/>
      <c r="L219" s="248"/>
      <c r="M219" s="249"/>
      <c r="N219" s="250"/>
      <c r="O219" s="250"/>
      <c r="P219" s="250"/>
      <c r="Q219" s="250"/>
      <c r="R219" s="250"/>
      <c r="S219" s="250"/>
      <c r="T219" s="251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T219" s="252" t="s">
        <v>130</v>
      </c>
      <c r="AU219" s="252" t="s">
        <v>85</v>
      </c>
      <c r="AV219" s="14" t="s">
        <v>85</v>
      </c>
      <c r="AW219" s="14" t="s">
        <v>32</v>
      </c>
      <c r="AX219" s="14" t="s">
        <v>83</v>
      </c>
      <c r="AY219" s="252" t="s">
        <v>120</v>
      </c>
    </row>
    <row r="220" s="2" customFormat="1" ht="76.35" customHeight="1">
      <c r="A220" s="38"/>
      <c r="B220" s="39"/>
      <c r="C220" s="218" t="s">
        <v>372</v>
      </c>
      <c r="D220" s="218" t="s">
        <v>123</v>
      </c>
      <c r="E220" s="219" t="s">
        <v>373</v>
      </c>
      <c r="F220" s="220" t="s">
        <v>374</v>
      </c>
      <c r="G220" s="221" t="s">
        <v>126</v>
      </c>
      <c r="H220" s="222">
        <v>42.200000000000003</v>
      </c>
      <c r="I220" s="223"/>
      <c r="J220" s="224">
        <f>ROUND(I220*H220,2)</f>
        <v>0</v>
      </c>
      <c r="K220" s="220" t="s">
        <v>127</v>
      </c>
      <c r="L220" s="44"/>
      <c r="M220" s="225" t="s">
        <v>1</v>
      </c>
      <c r="N220" s="226" t="s">
        <v>40</v>
      </c>
      <c r="O220" s="91"/>
      <c r="P220" s="227">
        <f>O220*H220</f>
        <v>0</v>
      </c>
      <c r="Q220" s="227">
        <v>0.10362</v>
      </c>
      <c r="R220" s="227">
        <f>Q220*H220</f>
        <v>4.3727640000000001</v>
      </c>
      <c r="S220" s="227">
        <v>0</v>
      </c>
      <c r="T220" s="228">
        <f>S220*H220</f>
        <v>0</v>
      </c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R220" s="229" t="s">
        <v>128</v>
      </c>
      <c r="AT220" s="229" t="s">
        <v>123</v>
      </c>
      <c r="AU220" s="229" t="s">
        <v>85</v>
      </c>
      <c r="AY220" s="17" t="s">
        <v>120</v>
      </c>
      <c r="BE220" s="230">
        <f>IF(N220="základní",J220,0)</f>
        <v>0</v>
      </c>
      <c r="BF220" s="230">
        <f>IF(N220="snížená",J220,0)</f>
        <v>0</v>
      </c>
      <c r="BG220" s="230">
        <f>IF(N220="zákl. přenesená",J220,0)</f>
        <v>0</v>
      </c>
      <c r="BH220" s="230">
        <f>IF(N220="sníž. přenesená",J220,0)</f>
        <v>0</v>
      </c>
      <c r="BI220" s="230">
        <f>IF(N220="nulová",J220,0)</f>
        <v>0</v>
      </c>
      <c r="BJ220" s="17" t="s">
        <v>83</v>
      </c>
      <c r="BK220" s="230">
        <f>ROUND(I220*H220,2)</f>
        <v>0</v>
      </c>
      <c r="BL220" s="17" t="s">
        <v>128</v>
      </c>
      <c r="BM220" s="229" t="s">
        <v>375</v>
      </c>
    </row>
    <row r="221" s="13" customFormat="1">
      <c r="A221" s="13"/>
      <c r="B221" s="231"/>
      <c r="C221" s="232"/>
      <c r="D221" s="233" t="s">
        <v>130</v>
      </c>
      <c r="E221" s="234" t="s">
        <v>1</v>
      </c>
      <c r="F221" s="235" t="s">
        <v>231</v>
      </c>
      <c r="G221" s="232"/>
      <c r="H221" s="234" t="s">
        <v>1</v>
      </c>
      <c r="I221" s="236"/>
      <c r="J221" s="232"/>
      <c r="K221" s="232"/>
      <c r="L221" s="237"/>
      <c r="M221" s="238"/>
      <c r="N221" s="239"/>
      <c r="O221" s="239"/>
      <c r="P221" s="239"/>
      <c r="Q221" s="239"/>
      <c r="R221" s="239"/>
      <c r="S221" s="239"/>
      <c r="T221" s="240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41" t="s">
        <v>130</v>
      </c>
      <c r="AU221" s="241" t="s">
        <v>85</v>
      </c>
      <c r="AV221" s="13" t="s">
        <v>83</v>
      </c>
      <c r="AW221" s="13" t="s">
        <v>32</v>
      </c>
      <c r="AX221" s="13" t="s">
        <v>75</v>
      </c>
      <c r="AY221" s="241" t="s">
        <v>120</v>
      </c>
    </row>
    <row r="222" s="14" customFormat="1">
      <c r="A222" s="14"/>
      <c r="B222" s="242"/>
      <c r="C222" s="243"/>
      <c r="D222" s="233" t="s">
        <v>130</v>
      </c>
      <c r="E222" s="244" t="s">
        <v>1</v>
      </c>
      <c r="F222" s="245" t="s">
        <v>376</v>
      </c>
      <c r="G222" s="243"/>
      <c r="H222" s="246">
        <v>30.600000000000001</v>
      </c>
      <c r="I222" s="247"/>
      <c r="J222" s="243"/>
      <c r="K222" s="243"/>
      <c r="L222" s="248"/>
      <c r="M222" s="249"/>
      <c r="N222" s="250"/>
      <c r="O222" s="250"/>
      <c r="P222" s="250"/>
      <c r="Q222" s="250"/>
      <c r="R222" s="250"/>
      <c r="S222" s="250"/>
      <c r="T222" s="251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252" t="s">
        <v>130</v>
      </c>
      <c r="AU222" s="252" t="s">
        <v>85</v>
      </c>
      <c r="AV222" s="14" t="s">
        <v>85</v>
      </c>
      <c r="AW222" s="14" t="s">
        <v>32</v>
      </c>
      <c r="AX222" s="14" t="s">
        <v>75</v>
      </c>
      <c r="AY222" s="252" t="s">
        <v>120</v>
      </c>
    </row>
    <row r="223" s="14" customFormat="1">
      <c r="A223" s="14"/>
      <c r="B223" s="242"/>
      <c r="C223" s="243"/>
      <c r="D223" s="233" t="s">
        <v>130</v>
      </c>
      <c r="E223" s="244" t="s">
        <v>1</v>
      </c>
      <c r="F223" s="245" t="s">
        <v>377</v>
      </c>
      <c r="G223" s="243"/>
      <c r="H223" s="246">
        <v>11.6</v>
      </c>
      <c r="I223" s="247"/>
      <c r="J223" s="243"/>
      <c r="K223" s="243"/>
      <c r="L223" s="248"/>
      <c r="M223" s="249"/>
      <c r="N223" s="250"/>
      <c r="O223" s="250"/>
      <c r="P223" s="250"/>
      <c r="Q223" s="250"/>
      <c r="R223" s="250"/>
      <c r="S223" s="250"/>
      <c r="T223" s="251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T223" s="252" t="s">
        <v>130</v>
      </c>
      <c r="AU223" s="252" t="s">
        <v>85</v>
      </c>
      <c r="AV223" s="14" t="s">
        <v>85</v>
      </c>
      <c r="AW223" s="14" t="s">
        <v>32</v>
      </c>
      <c r="AX223" s="14" t="s">
        <v>75</v>
      </c>
      <c r="AY223" s="252" t="s">
        <v>120</v>
      </c>
    </row>
    <row r="224" s="15" customFormat="1">
      <c r="A224" s="15"/>
      <c r="B224" s="257"/>
      <c r="C224" s="258"/>
      <c r="D224" s="233" t="s">
        <v>130</v>
      </c>
      <c r="E224" s="259" t="s">
        <v>1</v>
      </c>
      <c r="F224" s="260" t="s">
        <v>234</v>
      </c>
      <c r="G224" s="258"/>
      <c r="H224" s="261">
        <v>42.200000000000003</v>
      </c>
      <c r="I224" s="262"/>
      <c r="J224" s="258"/>
      <c r="K224" s="258"/>
      <c r="L224" s="263"/>
      <c r="M224" s="264"/>
      <c r="N224" s="265"/>
      <c r="O224" s="265"/>
      <c r="P224" s="265"/>
      <c r="Q224" s="265"/>
      <c r="R224" s="265"/>
      <c r="S224" s="265"/>
      <c r="T224" s="266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T224" s="267" t="s">
        <v>130</v>
      </c>
      <c r="AU224" s="267" t="s">
        <v>85</v>
      </c>
      <c r="AV224" s="15" t="s">
        <v>128</v>
      </c>
      <c r="AW224" s="15" t="s">
        <v>32</v>
      </c>
      <c r="AX224" s="15" t="s">
        <v>83</v>
      </c>
      <c r="AY224" s="267" t="s">
        <v>120</v>
      </c>
    </row>
    <row r="225" s="2" customFormat="1" ht="14.4" customHeight="1">
      <c r="A225" s="38"/>
      <c r="B225" s="39"/>
      <c r="C225" s="268" t="s">
        <v>378</v>
      </c>
      <c r="D225" s="268" t="s">
        <v>252</v>
      </c>
      <c r="E225" s="269" t="s">
        <v>379</v>
      </c>
      <c r="F225" s="270" t="s">
        <v>380</v>
      </c>
      <c r="G225" s="271" t="s">
        <v>126</v>
      </c>
      <c r="H225" s="272">
        <v>25.515000000000001</v>
      </c>
      <c r="I225" s="273"/>
      <c r="J225" s="274">
        <f>ROUND(I225*H225,2)</f>
        <v>0</v>
      </c>
      <c r="K225" s="270" t="s">
        <v>127</v>
      </c>
      <c r="L225" s="275"/>
      <c r="M225" s="276" t="s">
        <v>1</v>
      </c>
      <c r="N225" s="277" t="s">
        <v>40</v>
      </c>
      <c r="O225" s="91"/>
      <c r="P225" s="227">
        <f>O225*H225</f>
        <v>0</v>
      </c>
      <c r="Q225" s="227">
        <v>0.17599999999999999</v>
      </c>
      <c r="R225" s="227">
        <f>Q225*H225</f>
        <v>4.49064</v>
      </c>
      <c r="S225" s="227">
        <v>0</v>
      </c>
      <c r="T225" s="228">
        <f>S225*H225</f>
        <v>0</v>
      </c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R225" s="229" t="s">
        <v>171</v>
      </c>
      <c r="AT225" s="229" t="s">
        <v>252</v>
      </c>
      <c r="AU225" s="229" t="s">
        <v>85</v>
      </c>
      <c r="AY225" s="17" t="s">
        <v>120</v>
      </c>
      <c r="BE225" s="230">
        <f>IF(N225="základní",J225,0)</f>
        <v>0</v>
      </c>
      <c r="BF225" s="230">
        <f>IF(N225="snížená",J225,0)</f>
        <v>0</v>
      </c>
      <c r="BG225" s="230">
        <f>IF(N225="zákl. přenesená",J225,0)</f>
        <v>0</v>
      </c>
      <c r="BH225" s="230">
        <f>IF(N225="sníž. přenesená",J225,0)</f>
        <v>0</v>
      </c>
      <c r="BI225" s="230">
        <f>IF(N225="nulová",J225,0)</f>
        <v>0</v>
      </c>
      <c r="BJ225" s="17" t="s">
        <v>83</v>
      </c>
      <c r="BK225" s="230">
        <f>ROUND(I225*H225,2)</f>
        <v>0</v>
      </c>
      <c r="BL225" s="17" t="s">
        <v>128</v>
      </c>
      <c r="BM225" s="229" t="s">
        <v>381</v>
      </c>
    </row>
    <row r="226" s="13" customFormat="1">
      <c r="A226" s="13"/>
      <c r="B226" s="231"/>
      <c r="C226" s="232"/>
      <c r="D226" s="233" t="s">
        <v>130</v>
      </c>
      <c r="E226" s="234" t="s">
        <v>1</v>
      </c>
      <c r="F226" s="235" t="s">
        <v>231</v>
      </c>
      <c r="G226" s="232"/>
      <c r="H226" s="234" t="s">
        <v>1</v>
      </c>
      <c r="I226" s="236"/>
      <c r="J226" s="232"/>
      <c r="K226" s="232"/>
      <c r="L226" s="237"/>
      <c r="M226" s="238"/>
      <c r="N226" s="239"/>
      <c r="O226" s="239"/>
      <c r="P226" s="239"/>
      <c r="Q226" s="239"/>
      <c r="R226" s="239"/>
      <c r="S226" s="239"/>
      <c r="T226" s="240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41" t="s">
        <v>130</v>
      </c>
      <c r="AU226" s="241" t="s">
        <v>85</v>
      </c>
      <c r="AV226" s="13" t="s">
        <v>83</v>
      </c>
      <c r="AW226" s="13" t="s">
        <v>32</v>
      </c>
      <c r="AX226" s="13" t="s">
        <v>75</v>
      </c>
      <c r="AY226" s="241" t="s">
        <v>120</v>
      </c>
    </row>
    <row r="227" s="14" customFormat="1">
      <c r="A227" s="14"/>
      <c r="B227" s="242"/>
      <c r="C227" s="243"/>
      <c r="D227" s="233" t="s">
        <v>130</v>
      </c>
      <c r="E227" s="244" t="s">
        <v>1</v>
      </c>
      <c r="F227" s="245" t="s">
        <v>382</v>
      </c>
      <c r="G227" s="243"/>
      <c r="H227" s="246">
        <v>24.300000000000001</v>
      </c>
      <c r="I227" s="247"/>
      <c r="J227" s="243"/>
      <c r="K227" s="243"/>
      <c r="L227" s="248"/>
      <c r="M227" s="249"/>
      <c r="N227" s="250"/>
      <c r="O227" s="250"/>
      <c r="P227" s="250"/>
      <c r="Q227" s="250"/>
      <c r="R227" s="250"/>
      <c r="S227" s="250"/>
      <c r="T227" s="251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T227" s="252" t="s">
        <v>130</v>
      </c>
      <c r="AU227" s="252" t="s">
        <v>85</v>
      </c>
      <c r="AV227" s="14" t="s">
        <v>85</v>
      </c>
      <c r="AW227" s="14" t="s">
        <v>32</v>
      </c>
      <c r="AX227" s="14" t="s">
        <v>75</v>
      </c>
      <c r="AY227" s="252" t="s">
        <v>120</v>
      </c>
    </row>
    <row r="228" s="14" customFormat="1">
      <c r="A228" s="14"/>
      <c r="B228" s="242"/>
      <c r="C228" s="243"/>
      <c r="D228" s="233" t="s">
        <v>130</v>
      </c>
      <c r="E228" s="244" t="s">
        <v>1</v>
      </c>
      <c r="F228" s="245" t="s">
        <v>383</v>
      </c>
      <c r="G228" s="243"/>
      <c r="H228" s="246">
        <v>1.2150000000000001</v>
      </c>
      <c r="I228" s="247"/>
      <c r="J228" s="243"/>
      <c r="K228" s="243"/>
      <c r="L228" s="248"/>
      <c r="M228" s="249"/>
      <c r="N228" s="250"/>
      <c r="O228" s="250"/>
      <c r="P228" s="250"/>
      <c r="Q228" s="250"/>
      <c r="R228" s="250"/>
      <c r="S228" s="250"/>
      <c r="T228" s="251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T228" s="252" t="s">
        <v>130</v>
      </c>
      <c r="AU228" s="252" t="s">
        <v>85</v>
      </c>
      <c r="AV228" s="14" t="s">
        <v>85</v>
      </c>
      <c r="AW228" s="14" t="s">
        <v>32</v>
      </c>
      <c r="AX228" s="14" t="s">
        <v>75</v>
      </c>
      <c r="AY228" s="252" t="s">
        <v>120</v>
      </c>
    </row>
    <row r="229" s="15" customFormat="1">
      <c r="A229" s="15"/>
      <c r="B229" s="257"/>
      <c r="C229" s="258"/>
      <c r="D229" s="233" t="s">
        <v>130</v>
      </c>
      <c r="E229" s="259" t="s">
        <v>1</v>
      </c>
      <c r="F229" s="260" t="s">
        <v>234</v>
      </c>
      <c r="G229" s="258"/>
      <c r="H229" s="261">
        <v>25.515000000000001</v>
      </c>
      <c r="I229" s="262"/>
      <c r="J229" s="258"/>
      <c r="K229" s="258"/>
      <c r="L229" s="263"/>
      <c r="M229" s="264"/>
      <c r="N229" s="265"/>
      <c r="O229" s="265"/>
      <c r="P229" s="265"/>
      <c r="Q229" s="265"/>
      <c r="R229" s="265"/>
      <c r="S229" s="265"/>
      <c r="T229" s="266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T229" s="267" t="s">
        <v>130</v>
      </c>
      <c r="AU229" s="267" t="s">
        <v>85</v>
      </c>
      <c r="AV229" s="15" t="s">
        <v>128</v>
      </c>
      <c r="AW229" s="15" t="s">
        <v>32</v>
      </c>
      <c r="AX229" s="15" t="s">
        <v>83</v>
      </c>
      <c r="AY229" s="267" t="s">
        <v>120</v>
      </c>
    </row>
    <row r="230" s="2" customFormat="1" ht="24.15" customHeight="1">
      <c r="A230" s="38"/>
      <c r="B230" s="39"/>
      <c r="C230" s="268" t="s">
        <v>384</v>
      </c>
      <c r="D230" s="268" t="s">
        <v>252</v>
      </c>
      <c r="E230" s="269" t="s">
        <v>385</v>
      </c>
      <c r="F230" s="270" t="s">
        <v>386</v>
      </c>
      <c r="G230" s="271" t="s">
        <v>126</v>
      </c>
      <c r="H230" s="272">
        <v>6.6150000000000002</v>
      </c>
      <c r="I230" s="273"/>
      <c r="J230" s="274">
        <f>ROUND(I230*H230,2)</f>
        <v>0</v>
      </c>
      <c r="K230" s="270" t="s">
        <v>127</v>
      </c>
      <c r="L230" s="275"/>
      <c r="M230" s="276" t="s">
        <v>1</v>
      </c>
      <c r="N230" s="277" t="s">
        <v>40</v>
      </c>
      <c r="O230" s="91"/>
      <c r="P230" s="227">
        <f>O230*H230</f>
        <v>0</v>
      </c>
      <c r="Q230" s="227">
        <v>0.17499999999999999</v>
      </c>
      <c r="R230" s="227">
        <f>Q230*H230</f>
        <v>1.1576249999999999</v>
      </c>
      <c r="S230" s="227">
        <v>0</v>
      </c>
      <c r="T230" s="228">
        <f>S230*H230</f>
        <v>0</v>
      </c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R230" s="229" t="s">
        <v>171</v>
      </c>
      <c r="AT230" s="229" t="s">
        <v>252</v>
      </c>
      <c r="AU230" s="229" t="s">
        <v>85</v>
      </c>
      <c r="AY230" s="17" t="s">
        <v>120</v>
      </c>
      <c r="BE230" s="230">
        <f>IF(N230="základní",J230,0)</f>
        <v>0</v>
      </c>
      <c r="BF230" s="230">
        <f>IF(N230="snížená",J230,0)</f>
        <v>0</v>
      </c>
      <c r="BG230" s="230">
        <f>IF(N230="zákl. přenesená",J230,0)</f>
        <v>0</v>
      </c>
      <c r="BH230" s="230">
        <f>IF(N230="sníž. přenesená",J230,0)</f>
        <v>0</v>
      </c>
      <c r="BI230" s="230">
        <f>IF(N230="nulová",J230,0)</f>
        <v>0</v>
      </c>
      <c r="BJ230" s="17" t="s">
        <v>83</v>
      </c>
      <c r="BK230" s="230">
        <f>ROUND(I230*H230,2)</f>
        <v>0</v>
      </c>
      <c r="BL230" s="17" t="s">
        <v>128</v>
      </c>
      <c r="BM230" s="229" t="s">
        <v>387</v>
      </c>
    </row>
    <row r="231" s="13" customFormat="1">
      <c r="A231" s="13"/>
      <c r="B231" s="231"/>
      <c r="C231" s="232"/>
      <c r="D231" s="233" t="s">
        <v>130</v>
      </c>
      <c r="E231" s="234" t="s">
        <v>1</v>
      </c>
      <c r="F231" s="235" t="s">
        <v>231</v>
      </c>
      <c r="G231" s="232"/>
      <c r="H231" s="234" t="s">
        <v>1</v>
      </c>
      <c r="I231" s="236"/>
      <c r="J231" s="232"/>
      <c r="K231" s="232"/>
      <c r="L231" s="237"/>
      <c r="M231" s="238"/>
      <c r="N231" s="239"/>
      <c r="O231" s="239"/>
      <c r="P231" s="239"/>
      <c r="Q231" s="239"/>
      <c r="R231" s="239"/>
      <c r="S231" s="239"/>
      <c r="T231" s="240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41" t="s">
        <v>130</v>
      </c>
      <c r="AU231" s="241" t="s">
        <v>85</v>
      </c>
      <c r="AV231" s="13" t="s">
        <v>83</v>
      </c>
      <c r="AW231" s="13" t="s">
        <v>32</v>
      </c>
      <c r="AX231" s="13" t="s">
        <v>75</v>
      </c>
      <c r="AY231" s="241" t="s">
        <v>120</v>
      </c>
    </row>
    <row r="232" s="14" customFormat="1">
      <c r="A232" s="14"/>
      <c r="B232" s="242"/>
      <c r="C232" s="243"/>
      <c r="D232" s="233" t="s">
        <v>130</v>
      </c>
      <c r="E232" s="244" t="s">
        <v>1</v>
      </c>
      <c r="F232" s="245" t="s">
        <v>388</v>
      </c>
      <c r="G232" s="243"/>
      <c r="H232" s="246">
        <v>6.2999999999999998</v>
      </c>
      <c r="I232" s="247"/>
      <c r="J232" s="243"/>
      <c r="K232" s="243"/>
      <c r="L232" s="248"/>
      <c r="M232" s="249"/>
      <c r="N232" s="250"/>
      <c r="O232" s="250"/>
      <c r="P232" s="250"/>
      <c r="Q232" s="250"/>
      <c r="R232" s="250"/>
      <c r="S232" s="250"/>
      <c r="T232" s="251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252" t="s">
        <v>130</v>
      </c>
      <c r="AU232" s="252" t="s">
        <v>85</v>
      </c>
      <c r="AV232" s="14" t="s">
        <v>85</v>
      </c>
      <c r="AW232" s="14" t="s">
        <v>32</v>
      </c>
      <c r="AX232" s="14" t="s">
        <v>75</v>
      </c>
      <c r="AY232" s="252" t="s">
        <v>120</v>
      </c>
    </row>
    <row r="233" s="14" customFormat="1">
      <c r="A233" s="14"/>
      <c r="B233" s="242"/>
      <c r="C233" s="243"/>
      <c r="D233" s="233" t="s">
        <v>130</v>
      </c>
      <c r="E233" s="244" t="s">
        <v>1</v>
      </c>
      <c r="F233" s="245" t="s">
        <v>389</v>
      </c>
      <c r="G233" s="243"/>
      <c r="H233" s="246">
        <v>0.315</v>
      </c>
      <c r="I233" s="247"/>
      <c r="J233" s="243"/>
      <c r="K233" s="243"/>
      <c r="L233" s="248"/>
      <c r="M233" s="249"/>
      <c r="N233" s="250"/>
      <c r="O233" s="250"/>
      <c r="P233" s="250"/>
      <c r="Q233" s="250"/>
      <c r="R233" s="250"/>
      <c r="S233" s="250"/>
      <c r="T233" s="251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T233" s="252" t="s">
        <v>130</v>
      </c>
      <c r="AU233" s="252" t="s">
        <v>85</v>
      </c>
      <c r="AV233" s="14" t="s">
        <v>85</v>
      </c>
      <c r="AW233" s="14" t="s">
        <v>32</v>
      </c>
      <c r="AX233" s="14" t="s">
        <v>75</v>
      </c>
      <c r="AY233" s="252" t="s">
        <v>120</v>
      </c>
    </row>
    <row r="234" s="15" customFormat="1">
      <c r="A234" s="15"/>
      <c r="B234" s="257"/>
      <c r="C234" s="258"/>
      <c r="D234" s="233" t="s">
        <v>130</v>
      </c>
      <c r="E234" s="259" t="s">
        <v>1</v>
      </c>
      <c r="F234" s="260" t="s">
        <v>234</v>
      </c>
      <c r="G234" s="258"/>
      <c r="H234" s="261">
        <v>6.6150000000000002</v>
      </c>
      <c r="I234" s="262"/>
      <c r="J234" s="258"/>
      <c r="K234" s="258"/>
      <c r="L234" s="263"/>
      <c r="M234" s="264"/>
      <c r="N234" s="265"/>
      <c r="O234" s="265"/>
      <c r="P234" s="265"/>
      <c r="Q234" s="265"/>
      <c r="R234" s="265"/>
      <c r="S234" s="265"/>
      <c r="T234" s="266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T234" s="267" t="s">
        <v>130</v>
      </c>
      <c r="AU234" s="267" t="s">
        <v>85</v>
      </c>
      <c r="AV234" s="15" t="s">
        <v>128</v>
      </c>
      <c r="AW234" s="15" t="s">
        <v>32</v>
      </c>
      <c r="AX234" s="15" t="s">
        <v>83</v>
      </c>
      <c r="AY234" s="267" t="s">
        <v>120</v>
      </c>
    </row>
    <row r="235" s="2" customFormat="1" ht="90" customHeight="1">
      <c r="A235" s="38"/>
      <c r="B235" s="39"/>
      <c r="C235" s="218" t="s">
        <v>390</v>
      </c>
      <c r="D235" s="218" t="s">
        <v>123</v>
      </c>
      <c r="E235" s="219" t="s">
        <v>391</v>
      </c>
      <c r="F235" s="220" t="s">
        <v>392</v>
      </c>
      <c r="G235" s="221" t="s">
        <v>126</v>
      </c>
      <c r="H235" s="222">
        <v>6.2999999999999998</v>
      </c>
      <c r="I235" s="223"/>
      <c r="J235" s="224">
        <f>ROUND(I235*H235,2)</f>
        <v>0</v>
      </c>
      <c r="K235" s="220" t="s">
        <v>127</v>
      </c>
      <c r="L235" s="44"/>
      <c r="M235" s="225" t="s">
        <v>1</v>
      </c>
      <c r="N235" s="226" t="s">
        <v>40</v>
      </c>
      <c r="O235" s="91"/>
      <c r="P235" s="227">
        <f>O235*H235</f>
        <v>0</v>
      </c>
      <c r="Q235" s="227">
        <v>0</v>
      </c>
      <c r="R235" s="227">
        <f>Q235*H235</f>
        <v>0</v>
      </c>
      <c r="S235" s="227">
        <v>0</v>
      </c>
      <c r="T235" s="228">
        <f>S235*H235</f>
        <v>0</v>
      </c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R235" s="229" t="s">
        <v>128</v>
      </c>
      <c r="AT235" s="229" t="s">
        <v>123</v>
      </c>
      <c r="AU235" s="229" t="s">
        <v>85</v>
      </c>
      <c r="AY235" s="17" t="s">
        <v>120</v>
      </c>
      <c r="BE235" s="230">
        <f>IF(N235="základní",J235,0)</f>
        <v>0</v>
      </c>
      <c r="BF235" s="230">
        <f>IF(N235="snížená",J235,0)</f>
        <v>0</v>
      </c>
      <c r="BG235" s="230">
        <f>IF(N235="zákl. přenesená",J235,0)</f>
        <v>0</v>
      </c>
      <c r="BH235" s="230">
        <f>IF(N235="sníž. přenesená",J235,0)</f>
        <v>0</v>
      </c>
      <c r="BI235" s="230">
        <f>IF(N235="nulová",J235,0)</f>
        <v>0</v>
      </c>
      <c r="BJ235" s="17" t="s">
        <v>83</v>
      </c>
      <c r="BK235" s="230">
        <f>ROUND(I235*H235,2)</f>
        <v>0</v>
      </c>
      <c r="BL235" s="17" t="s">
        <v>128</v>
      </c>
      <c r="BM235" s="229" t="s">
        <v>393</v>
      </c>
    </row>
    <row r="236" s="14" customFormat="1">
      <c r="A236" s="14"/>
      <c r="B236" s="242"/>
      <c r="C236" s="243"/>
      <c r="D236" s="233" t="s">
        <v>130</v>
      </c>
      <c r="E236" s="244" t="s">
        <v>1</v>
      </c>
      <c r="F236" s="245" t="s">
        <v>388</v>
      </c>
      <c r="G236" s="243"/>
      <c r="H236" s="246">
        <v>6.2999999999999998</v>
      </c>
      <c r="I236" s="247"/>
      <c r="J236" s="243"/>
      <c r="K236" s="243"/>
      <c r="L236" s="248"/>
      <c r="M236" s="249"/>
      <c r="N236" s="250"/>
      <c r="O236" s="250"/>
      <c r="P236" s="250"/>
      <c r="Q236" s="250"/>
      <c r="R236" s="250"/>
      <c r="S236" s="250"/>
      <c r="T236" s="251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T236" s="252" t="s">
        <v>130</v>
      </c>
      <c r="AU236" s="252" t="s">
        <v>85</v>
      </c>
      <c r="AV236" s="14" t="s">
        <v>85</v>
      </c>
      <c r="AW236" s="14" t="s">
        <v>32</v>
      </c>
      <c r="AX236" s="14" t="s">
        <v>83</v>
      </c>
      <c r="AY236" s="252" t="s">
        <v>120</v>
      </c>
    </row>
    <row r="237" s="12" customFormat="1" ht="22.8" customHeight="1">
      <c r="A237" s="12"/>
      <c r="B237" s="202"/>
      <c r="C237" s="203"/>
      <c r="D237" s="204" t="s">
        <v>74</v>
      </c>
      <c r="E237" s="216" t="s">
        <v>121</v>
      </c>
      <c r="F237" s="216" t="s">
        <v>122</v>
      </c>
      <c r="G237" s="203"/>
      <c r="H237" s="203"/>
      <c r="I237" s="206"/>
      <c r="J237" s="217">
        <f>BK237</f>
        <v>0</v>
      </c>
      <c r="K237" s="203"/>
      <c r="L237" s="208"/>
      <c r="M237" s="209"/>
      <c r="N237" s="210"/>
      <c r="O237" s="210"/>
      <c r="P237" s="211">
        <f>SUM(P238:P267)</f>
        <v>0</v>
      </c>
      <c r="Q237" s="210"/>
      <c r="R237" s="211">
        <f>SUM(R238:R267)</f>
        <v>68.68785299999999</v>
      </c>
      <c r="S237" s="210"/>
      <c r="T237" s="212">
        <f>SUM(T238:T267)</f>
        <v>0</v>
      </c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R237" s="213" t="s">
        <v>83</v>
      </c>
      <c r="AT237" s="214" t="s">
        <v>74</v>
      </c>
      <c r="AU237" s="214" t="s">
        <v>83</v>
      </c>
      <c r="AY237" s="213" t="s">
        <v>120</v>
      </c>
      <c r="BK237" s="215">
        <f>SUM(BK238:BK267)</f>
        <v>0</v>
      </c>
    </row>
    <row r="238" s="2" customFormat="1" ht="37.8" customHeight="1">
      <c r="A238" s="38"/>
      <c r="B238" s="39"/>
      <c r="C238" s="218" t="s">
        <v>394</v>
      </c>
      <c r="D238" s="218" t="s">
        <v>123</v>
      </c>
      <c r="E238" s="219" t="s">
        <v>395</v>
      </c>
      <c r="F238" s="220" t="s">
        <v>396</v>
      </c>
      <c r="G238" s="221" t="s">
        <v>217</v>
      </c>
      <c r="H238" s="222">
        <v>117</v>
      </c>
      <c r="I238" s="223"/>
      <c r="J238" s="224">
        <f>ROUND(I238*H238,2)</f>
        <v>0</v>
      </c>
      <c r="K238" s="220" t="s">
        <v>127</v>
      </c>
      <c r="L238" s="44"/>
      <c r="M238" s="225" t="s">
        <v>1</v>
      </c>
      <c r="N238" s="226" t="s">
        <v>40</v>
      </c>
      <c r="O238" s="91"/>
      <c r="P238" s="227">
        <f>O238*H238</f>
        <v>0</v>
      </c>
      <c r="Q238" s="227">
        <v>0.14321</v>
      </c>
      <c r="R238" s="227">
        <f>Q238*H238</f>
        <v>16.755569999999999</v>
      </c>
      <c r="S238" s="227">
        <v>0</v>
      </c>
      <c r="T238" s="228">
        <f>S238*H238</f>
        <v>0</v>
      </c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R238" s="229" t="s">
        <v>128</v>
      </c>
      <c r="AT238" s="229" t="s">
        <v>123</v>
      </c>
      <c r="AU238" s="229" t="s">
        <v>85</v>
      </c>
      <c r="AY238" s="17" t="s">
        <v>120</v>
      </c>
      <c r="BE238" s="230">
        <f>IF(N238="základní",J238,0)</f>
        <v>0</v>
      </c>
      <c r="BF238" s="230">
        <f>IF(N238="snížená",J238,0)</f>
        <v>0</v>
      </c>
      <c r="BG238" s="230">
        <f>IF(N238="zákl. přenesená",J238,0)</f>
        <v>0</v>
      </c>
      <c r="BH238" s="230">
        <f>IF(N238="sníž. přenesená",J238,0)</f>
        <v>0</v>
      </c>
      <c r="BI238" s="230">
        <f>IF(N238="nulová",J238,0)</f>
        <v>0</v>
      </c>
      <c r="BJ238" s="17" t="s">
        <v>83</v>
      </c>
      <c r="BK238" s="230">
        <f>ROUND(I238*H238,2)</f>
        <v>0</v>
      </c>
      <c r="BL238" s="17" t="s">
        <v>128</v>
      </c>
      <c r="BM238" s="229" t="s">
        <v>397</v>
      </c>
    </row>
    <row r="239" s="13" customFormat="1">
      <c r="A239" s="13"/>
      <c r="B239" s="231"/>
      <c r="C239" s="232"/>
      <c r="D239" s="233" t="s">
        <v>130</v>
      </c>
      <c r="E239" s="234" t="s">
        <v>1</v>
      </c>
      <c r="F239" s="235" t="s">
        <v>231</v>
      </c>
      <c r="G239" s="232"/>
      <c r="H239" s="234" t="s">
        <v>1</v>
      </c>
      <c r="I239" s="236"/>
      <c r="J239" s="232"/>
      <c r="K239" s="232"/>
      <c r="L239" s="237"/>
      <c r="M239" s="238"/>
      <c r="N239" s="239"/>
      <c r="O239" s="239"/>
      <c r="P239" s="239"/>
      <c r="Q239" s="239"/>
      <c r="R239" s="239"/>
      <c r="S239" s="239"/>
      <c r="T239" s="240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41" t="s">
        <v>130</v>
      </c>
      <c r="AU239" s="241" t="s">
        <v>85</v>
      </c>
      <c r="AV239" s="13" t="s">
        <v>83</v>
      </c>
      <c r="AW239" s="13" t="s">
        <v>32</v>
      </c>
      <c r="AX239" s="13" t="s">
        <v>75</v>
      </c>
      <c r="AY239" s="241" t="s">
        <v>120</v>
      </c>
    </row>
    <row r="240" s="14" customFormat="1">
      <c r="A240" s="14"/>
      <c r="B240" s="242"/>
      <c r="C240" s="243"/>
      <c r="D240" s="233" t="s">
        <v>130</v>
      </c>
      <c r="E240" s="244" t="s">
        <v>1</v>
      </c>
      <c r="F240" s="245" t="s">
        <v>218</v>
      </c>
      <c r="G240" s="243"/>
      <c r="H240" s="246">
        <v>117</v>
      </c>
      <c r="I240" s="247"/>
      <c r="J240" s="243"/>
      <c r="K240" s="243"/>
      <c r="L240" s="248"/>
      <c r="M240" s="249"/>
      <c r="N240" s="250"/>
      <c r="O240" s="250"/>
      <c r="P240" s="250"/>
      <c r="Q240" s="250"/>
      <c r="R240" s="250"/>
      <c r="S240" s="250"/>
      <c r="T240" s="251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T240" s="252" t="s">
        <v>130</v>
      </c>
      <c r="AU240" s="252" t="s">
        <v>85</v>
      </c>
      <c r="AV240" s="14" t="s">
        <v>85</v>
      </c>
      <c r="AW240" s="14" t="s">
        <v>32</v>
      </c>
      <c r="AX240" s="14" t="s">
        <v>83</v>
      </c>
      <c r="AY240" s="252" t="s">
        <v>120</v>
      </c>
    </row>
    <row r="241" s="2" customFormat="1" ht="14.4" customHeight="1">
      <c r="A241" s="38"/>
      <c r="B241" s="39"/>
      <c r="C241" s="268" t="s">
        <v>398</v>
      </c>
      <c r="D241" s="268" t="s">
        <v>252</v>
      </c>
      <c r="E241" s="269" t="s">
        <v>399</v>
      </c>
      <c r="F241" s="270" t="s">
        <v>400</v>
      </c>
      <c r="G241" s="271" t="s">
        <v>217</v>
      </c>
      <c r="H241" s="272">
        <v>117</v>
      </c>
      <c r="I241" s="273"/>
      <c r="J241" s="274">
        <f>ROUND(I241*H241,2)</f>
        <v>0</v>
      </c>
      <c r="K241" s="270" t="s">
        <v>127</v>
      </c>
      <c r="L241" s="275"/>
      <c r="M241" s="276" t="s">
        <v>1</v>
      </c>
      <c r="N241" s="277" t="s">
        <v>40</v>
      </c>
      <c r="O241" s="91"/>
      <c r="P241" s="227">
        <f>O241*H241</f>
        <v>0</v>
      </c>
      <c r="Q241" s="227">
        <v>0.056000000000000001</v>
      </c>
      <c r="R241" s="227">
        <f>Q241*H241</f>
        <v>6.5520000000000005</v>
      </c>
      <c r="S241" s="227">
        <v>0</v>
      </c>
      <c r="T241" s="228">
        <f>S241*H241</f>
        <v>0</v>
      </c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R241" s="229" t="s">
        <v>171</v>
      </c>
      <c r="AT241" s="229" t="s">
        <v>252</v>
      </c>
      <c r="AU241" s="229" t="s">
        <v>85</v>
      </c>
      <c r="AY241" s="17" t="s">
        <v>120</v>
      </c>
      <c r="BE241" s="230">
        <f>IF(N241="základní",J241,0)</f>
        <v>0</v>
      </c>
      <c r="BF241" s="230">
        <f>IF(N241="snížená",J241,0)</f>
        <v>0</v>
      </c>
      <c r="BG241" s="230">
        <f>IF(N241="zákl. přenesená",J241,0)</f>
        <v>0</v>
      </c>
      <c r="BH241" s="230">
        <f>IF(N241="sníž. přenesená",J241,0)</f>
        <v>0</v>
      </c>
      <c r="BI241" s="230">
        <f>IF(N241="nulová",J241,0)</f>
        <v>0</v>
      </c>
      <c r="BJ241" s="17" t="s">
        <v>83</v>
      </c>
      <c r="BK241" s="230">
        <f>ROUND(I241*H241,2)</f>
        <v>0</v>
      </c>
      <c r="BL241" s="17" t="s">
        <v>128</v>
      </c>
      <c r="BM241" s="229" t="s">
        <v>401</v>
      </c>
    </row>
    <row r="242" s="13" customFormat="1">
      <c r="A242" s="13"/>
      <c r="B242" s="231"/>
      <c r="C242" s="232"/>
      <c r="D242" s="233" t="s">
        <v>130</v>
      </c>
      <c r="E242" s="234" t="s">
        <v>1</v>
      </c>
      <c r="F242" s="235" t="s">
        <v>231</v>
      </c>
      <c r="G242" s="232"/>
      <c r="H242" s="234" t="s">
        <v>1</v>
      </c>
      <c r="I242" s="236"/>
      <c r="J242" s="232"/>
      <c r="K242" s="232"/>
      <c r="L242" s="237"/>
      <c r="M242" s="238"/>
      <c r="N242" s="239"/>
      <c r="O242" s="239"/>
      <c r="P242" s="239"/>
      <c r="Q242" s="239"/>
      <c r="R242" s="239"/>
      <c r="S242" s="239"/>
      <c r="T242" s="240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41" t="s">
        <v>130</v>
      </c>
      <c r="AU242" s="241" t="s">
        <v>85</v>
      </c>
      <c r="AV242" s="13" t="s">
        <v>83</v>
      </c>
      <c r="AW242" s="13" t="s">
        <v>32</v>
      </c>
      <c r="AX242" s="13" t="s">
        <v>75</v>
      </c>
      <c r="AY242" s="241" t="s">
        <v>120</v>
      </c>
    </row>
    <row r="243" s="14" customFormat="1">
      <c r="A243" s="14"/>
      <c r="B243" s="242"/>
      <c r="C243" s="243"/>
      <c r="D243" s="233" t="s">
        <v>130</v>
      </c>
      <c r="E243" s="244" t="s">
        <v>1</v>
      </c>
      <c r="F243" s="245" t="s">
        <v>218</v>
      </c>
      <c r="G243" s="243"/>
      <c r="H243" s="246">
        <v>117</v>
      </c>
      <c r="I243" s="247"/>
      <c r="J243" s="243"/>
      <c r="K243" s="243"/>
      <c r="L243" s="248"/>
      <c r="M243" s="249"/>
      <c r="N243" s="250"/>
      <c r="O243" s="250"/>
      <c r="P243" s="250"/>
      <c r="Q243" s="250"/>
      <c r="R243" s="250"/>
      <c r="S243" s="250"/>
      <c r="T243" s="251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T243" s="252" t="s">
        <v>130</v>
      </c>
      <c r="AU243" s="252" t="s">
        <v>85</v>
      </c>
      <c r="AV243" s="14" t="s">
        <v>85</v>
      </c>
      <c r="AW243" s="14" t="s">
        <v>32</v>
      </c>
      <c r="AX243" s="14" t="s">
        <v>83</v>
      </c>
      <c r="AY243" s="252" t="s">
        <v>120</v>
      </c>
    </row>
    <row r="244" s="2" customFormat="1" ht="49.05" customHeight="1">
      <c r="A244" s="38"/>
      <c r="B244" s="39"/>
      <c r="C244" s="218" t="s">
        <v>402</v>
      </c>
      <c r="D244" s="218" t="s">
        <v>123</v>
      </c>
      <c r="E244" s="219" t="s">
        <v>403</v>
      </c>
      <c r="F244" s="220" t="s">
        <v>404</v>
      </c>
      <c r="G244" s="221" t="s">
        <v>217</v>
      </c>
      <c r="H244" s="222">
        <v>117</v>
      </c>
      <c r="I244" s="223"/>
      <c r="J244" s="224">
        <f>ROUND(I244*H244,2)</f>
        <v>0</v>
      </c>
      <c r="K244" s="220" t="s">
        <v>127</v>
      </c>
      <c r="L244" s="44"/>
      <c r="M244" s="225" t="s">
        <v>1</v>
      </c>
      <c r="N244" s="226" t="s">
        <v>40</v>
      </c>
      <c r="O244" s="91"/>
      <c r="P244" s="227">
        <f>O244*H244</f>
        <v>0</v>
      </c>
      <c r="Q244" s="227">
        <v>0.15540000000000001</v>
      </c>
      <c r="R244" s="227">
        <f>Q244*H244</f>
        <v>18.181800000000003</v>
      </c>
      <c r="S244" s="227">
        <v>0</v>
      </c>
      <c r="T244" s="228">
        <f>S244*H244</f>
        <v>0</v>
      </c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R244" s="229" t="s">
        <v>128</v>
      </c>
      <c r="AT244" s="229" t="s">
        <v>123</v>
      </c>
      <c r="AU244" s="229" t="s">
        <v>85</v>
      </c>
      <c r="AY244" s="17" t="s">
        <v>120</v>
      </c>
      <c r="BE244" s="230">
        <f>IF(N244="základní",J244,0)</f>
        <v>0</v>
      </c>
      <c r="BF244" s="230">
        <f>IF(N244="snížená",J244,0)</f>
        <v>0</v>
      </c>
      <c r="BG244" s="230">
        <f>IF(N244="zákl. přenesená",J244,0)</f>
        <v>0</v>
      </c>
      <c r="BH244" s="230">
        <f>IF(N244="sníž. přenesená",J244,0)</f>
        <v>0</v>
      </c>
      <c r="BI244" s="230">
        <f>IF(N244="nulová",J244,0)</f>
        <v>0</v>
      </c>
      <c r="BJ244" s="17" t="s">
        <v>83</v>
      </c>
      <c r="BK244" s="230">
        <f>ROUND(I244*H244,2)</f>
        <v>0</v>
      </c>
      <c r="BL244" s="17" t="s">
        <v>128</v>
      </c>
      <c r="BM244" s="229" t="s">
        <v>405</v>
      </c>
    </row>
    <row r="245" s="13" customFormat="1">
      <c r="A245" s="13"/>
      <c r="B245" s="231"/>
      <c r="C245" s="232"/>
      <c r="D245" s="233" t="s">
        <v>130</v>
      </c>
      <c r="E245" s="234" t="s">
        <v>1</v>
      </c>
      <c r="F245" s="235" t="s">
        <v>231</v>
      </c>
      <c r="G245" s="232"/>
      <c r="H245" s="234" t="s">
        <v>1</v>
      </c>
      <c r="I245" s="236"/>
      <c r="J245" s="232"/>
      <c r="K245" s="232"/>
      <c r="L245" s="237"/>
      <c r="M245" s="238"/>
      <c r="N245" s="239"/>
      <c r="O245" s="239"/>
      <c r="P245" s="239"/>
      <c r="Q245" s="239"/>
      <c r="R245" s="239"/>
      <c r="S245" s="239"/>
      <c r="T245" s="240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41" t="s">
        <v>130</v>
      </c>
      <c r="AU245" s="241" t="s">
        <v>85</v>
      </c>
      <c r="AV245" s="13" t="s">
        <v>83</v>
      </c>
      <c r="AW245" s="13" t="s">
        <v>32</v>
      </c>
      <c r="AX245" s="13" t="s">
        <v>75</v>
      </c>
      <c r="AY245" s="241" t="s">
        <v>120</v>
      </c>
    </row>
    <row r="246" s="14" customFormat="1">
      <c r="A246" s="14"/>
      <c r="B246" s="242"/>
      <c r="C246" s="243"/>
      <c r="D246" s="233" t="s">
        <v>130</v>
      </c>
      <c r="E246" s="244" t="s">
        <v>1</v>
      </c>
      <c r="F246" s="245" t="s">
        <v>406</v>
      </c>
      <c r="G246" s="243"/>
      <c r="H246" s="246">
        <v>117</v>
      </c>
      <c r="I246" s="247"/>
      <c r="J246" s="243"/>
      <c r="K246" s="243"/>
      <c r="L246" s="248"/>
      <c r="M246" s="249"/>
      <c r="N246" s="250"/>
      <c r="O246" s="250"/>
      <c r="P246" s="250"/>
      <c r="Q246" s="250"/>
      <c r="R246" s="250"/>
      <c r="S246" s="250"/>
      <c r="T246" s="251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T246" s="252" t="s">
        <v>130</v>
      </c>
      <c r="AU246" s="252" t="s">
        <v>85</v>
      </c>
      <c r="AV246" s="14" t="s">
        <v>85</v>
      </c>
      <c r="AW246" s="14" t="s">
        <v>32</v>
      </c>
      <c r="AX246" s="14" t="s">
        <v>83</v>
      </c>
      <c r="AY246" s="252" t="s">
        <v>120</v>
      </c>
    </row>
    <row r="247" s="2" customFormat="1" ht="14.4" customHeight="1">
      <c r="A247" s="38"/>
      <c r="B247" s="39"/>
      <c r="C247" s="268" t="s">
        <v>407</v>
      </c>
      <c r="D247" s="268" t="s">
        <v>252</v>
      </c>
      <c r="E247" s="269" t="s">
        <v>408</v>
      </c>
      <c r="F247" s="270" t="s">
        <v>409</v>
      </c>
      <c r="G247" s="271" t="s">
        <v>217</v>
      </c>
      <c r="H247" s="272">
        <v>95.599999999999994</v>
      </c>
      <c r="I247" s="273"/>
      <c r="J247" s="274">
        <f>ROUND(I247*H247,2)</f>
        <v>0</v>
      </c>
      <c r="K247" s="270" t="s">
        <v>127</v>
      </c>
      <c r="L247" s="275"/>
      <c r="M247" s="276" t="s">
        <v>1</v>
      </c>
      <c r="N247" s="277" t="s">
        <v>40</v>
      </c>
      <c r="O247" s="91"/>
      <c r="P247" s="227">
        <f>O247*H247</f>
        <v>0</v>
      </c>
      <c r="Q247" s="227">
        <v>0.080000000000000002</v>
      </c>
      <c r="R247" s="227">
        <f>Q247*H247</f>
        <v>7.6479999999999997</v>
      </c>
      <c r="S247" s="227">
        <v>0</v>
      </c>
      <c r="T247" s="228">
        <f>S247*H247</f>
        <v>0</v>
      </c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R247" s="229" t="s">
        <v>171</v>
      </c>
      <c r="AT247" s="229" t="s">
        <v>252</v>
      </c>
      <c r="AU247" s="229" t="s">
        <v>85</v>
      </c>
      <c r="AY247" s="17" t="s">
        <v>120</v>
      </c>
      <c r="BE247" s="230">
        <f>IF(N247="základní",J247,0)</f>
        <v>0</v>
      </c>
      <c r="BF247" s="230">
        <f>IF(N247="snížená",J247,0)</f>
        <v>0</v>
      </c>
      <c r="BG247" s="230">
        <f>IF(N247="zákl. přenesená",J247,0)</f>
        <v>0</v>
      </c>
      <c r="BH247" s="230">
        <f>IF(N247="sníž. přenesená",J247,0)</f>
        <v>0</v>
      </c>
      <c r="BI247" s="230">
        <f>IF(N247="nulová",J247,0)</f>
        <v>0</v>
      </c>
      <c r="BJ247" s="17" t="s">
        <v>83</v>
      </c>
      <c r="BK247" s="230">
        <f>ROUND(I247*H247,2)</f>
        <v>0</v>
      </c>
      <c r="BL247" s="17" t="s">
        <v>128</v>
      </c>
      <c r="BM247" s="229" t="s">
        <v>410</v>
      </c>
    </row>
    <row r="248" s="13" customFormat="1">
      <c r="A248" s="13"/>
      <c r="B248" s="231"/>
      <c r="C248" s="232"/>
      <c r="D248" s="233" t="s">
        <v>130</v>
      </c>
      <c r="E248" s="234" t="s">
        <v>1</v>
      </c>
      <c r="F248" s="235" t="s">
        <v>231</v>
      </c>
      <c r="G248" s="232"/>
      <c r="H248" s="234" t="s">
        <v>1</v>
      </c>
      <c r="I248" s="236"/>
      <c r="J248" s="232"/>
      <c r="K248" s="232"/>
      <c r="L248" s="237"/>
      <c r="M248" s="238"/>
      <c r="N248" s="239"/>
      <c r="O248" s="239"/>
      <c r="P248" s="239"/>
      <c r="Q248" s="239"/>
      <c r="R248" s="239"/>
      <c r="S248" s="239"/>
      <c r="T248" s="240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41" t="s">
        <v>130</v>
      </c>
      <c r="AU248" s="241" t="s">
        <v>85</v>
      </c>
      <c r="AV248" s="13" t="s">
        <v>83</v>
      </c>
      <c r="AW248" s="13" t="s">
        <v>32</v>
      </c>
      <c r="AX248" s="13" t="s">
        <v>75</v>
      </c>
      <c r="AY248" s="241" t="s">
        <v>120</v>
      </c>
    </row>
    <row r="249" s="14" customFormat="1">
      <c r="A249" s="14"/>
      <c r="B249" s="242"/>
      <c r="C249" s="243"/>
      <c r="D249" s="233" t="s">
        <v>130</v>
      </c>
      <c r="E249" s="244" t="s">
        <v>1</v>
      </c>
      <c r="F249" s="245" t="s">
        <v>411</v>
      </c>
      <c r="G249" s="243"/>
      <c r="H249" s="246">
        <v>95.599999999999994</v>
      </c>
      <c r="I249" s="247"/>
      <c r="J249" s="243"/>
      <c r="K249" s="243"/>
      <c r="L249" s="248"/>
      <c r="M249" s="249"/>
      <c r="N249" s="250"/>
      <c r="O249" s="250"/>
      <c r="P249" s="250"/>
      <c r="Q249" s="250"/>
      <c r="R249" s="250"/>
      <c r="S249" s="250"/>
      <c r="T249" s="251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T249" s="252" t="s">
        <v>130</v>
      </c>
      <c r="AU249" s="252" t="s">
        <v>85</v>
      </c>
      <c r="AV249" s="14" t="s">
        <v>85</v>
      </c>
      <c r="AW249" s="14" t="s">
        <v>32</v>
      </c>
      <c r="AX249" s="14" t="s">
        <v>83</v>
      </c>
      <c r="AY249" s="252" t="s">
        <v>120</v>
      </c>
    </row>
    <row r="250" s="2" customFormat="1" ht="24.15" customHeight="1">
      <c r="A250" s="38"/>
      <c r="B250" s="39"/>
      <c r="C250" s="268" t="s">
        <v>412</v>
      </c>
      <c r="D250" s="268" t="s">
        <v>252</v>
      </c>
      <c r="E250" s="269" t="s">
        <v>413</v>
      </c>
      <c r="F250" s="270" t="s">
        <v>414</v>
      </c>
      <c r="G250" s="271" t="s">
        <v>217</v>
      </c>
      <c r="H250" s="272">
        <v>14.4</v>
      </c>
      <c r="I250" s="273"/>
      <c r="J250" s="274">
        <f>ROUND(I250*H250,2)</f>
        <v>0</v>
      </c>
      <c r="K250" s="270" t="s">
        <v>127</v>
      </c>
      <c r="L250" s="275"/>
      <c r="M250" s="276" t="s">
        <v>1</v>
      </c>
      <c r="N250" s="277" t="s">
        <v>40</v>
      </c>
      <c r="O250" s="91"/>
      <c r="P250" s="227">
        <f>O250*H250</f>
        <v>0</v>
      </c>
      <c r="Q250" s="227">
        <v>0.048300000000000003</v>
      </c>
      <c r="R250" s="227">
        <f>Q250*H250</f>
        <v>0.69552000000000003</v>
      </c>
      <c r="S250" s="227">
        <v>0</v>
      </c>
      <c r="T250" s="228">
        <f>S250*H250</f>
        <v>0</v>
      </c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R250" s="229" t="s">
        <v>171</v>
      </c>
      <c r="AT250" s="229" t="s">
        <v>252</v>
      </c>
      <c r="AU250" s="229" t="s">
        <v>85</v>
      </c>
      <c r="AY250" s="17" t="s">
        <v>120</v>
      </c>
      <c r="BE250" s="230">
        <f>IF(N250="základní",J250,0)</f>
        <v>0</v>
      </c>
      <c r="BF250" s="230">
        <f>IF(N250="snížená",J250,0)</f>
        <v>0</v>
      </c>
      <c r="BG250" s="230">
        <f>IF(N250="zákl. přenesená",J250,0)</f>
        <v>0</v>
      </c>
      <c r="BH250" s="230">
        <f>IF(N250="sníž. přenesená",J250,0)</f>
        <v>0</v>
      </c>
      <c r="BI250" s="230">
        <f>IF(N250="nulová",J250,0)</f>
        <v>0</v>
      </c>
      <c r="BJ250" s="17" t="s">
        <v>83</v>
      </c>
      <c r="BK250" s="230">
        <f>ROUND(I250*H250,2)</f>
        <v>0</v>
      </c>
      <c r="BL250" s="17" t="s">
        <v>128</v>
      </c>
      <c r="BM250" s="229" t="s">
        <v>415</v>
      </c>
    </row>
    <row r="251" s="13" customFormat="1">
      <c r="A251" s="13"/>
      <c r="B251" s="231"/>
      <c r="C251" s="232"/>
      <c r="D251" s="233" t="s">
        <v>130</v>
      </c>
      <c r="E251" s="234" t="s">
        <v>1</v>
      </c>
      <c r="F251" s="235" t="s">
        <v>231</v>
      </c>
      <c r="G251" s="232"/>
      <c r="H251" s="234" t="s">
        <v>1</v>
      </c>
      <c r="I251" s="236"/>
      <c r="J251" s="232"/>
      <c r="K251" s="232"/>
      <c r="L251" s="237"/>
      <c r="M251" s="238"/>
      <c r="N251" s="239"/>
      <c r="O251" s="239"/>
      <c r="P251" s="239"/>
      <c r="Q251" s="239"/>
      <c r="R251" s="239"/>
      <c r="S251" s="239"/>
      <c r="T251" s="240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241" t="s">
        <v>130</v>
      </c>
      <c r="AU251" s="241" t="s">
        <v>85</v>
      </c>
      <c r="AV251" s="13" t="s">
        <v>83</v>
      </c>
      <c r="AW251" s="13" t="s">
        <v>32</v>
      </c>
      <c r="AX251" s="13" t="s">
        <v>75</v>
      </c>
      <c r="AY251" s="241" t="s">
        <v>120</v>
      </c>
    </row>
    <row r="252" s="14" customFormat="1">
      <c r="A252" s="14"/>
      <c r="B252" s="242"/>
      <c r="C252" s="243"/>
      <c r="D252" s="233" t="s">
        <v>130</v>
      </c>
      <c r="E252" s="244" t="s">
        <v>1</v>
      </c>
      <c r="F252" s="245" t="s">
        <v>416</v>
      </c>
      <c r="G252" s="243"/>
      <c r="H252" s="246">
        <v>14.4</v>
      </c>
      <c r="I252" s="247"/>
      <c r="J252" s="243"/>
      <c r="K252" s="243"/>
      <c r="L252" s="248"/>
      <c r="M252" s="249"/>
      <c r="N252" s="250"/>
      <c r="O252" s="250"/>
      <c r="P252" s="250"/>
      <c r="Q252" s="250"/>
      <c r="R252" s="250"/>
      <c r="S252" s="250"/>
      <c r="T252" s="251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T252" s="252" t="s">
        <v>130</v>
      </c>
      <c r="AU252" s="252" t="s">
        <v>85</v>
      </c>
      <c r="AV252" s="14" t="s">
        <v>85</v>
      </c>
      <c r="AW252" s="14" t="s">
        <v>32</v>
      </c>
      <c r="AX252" s="14" t="s">
        <v>83</v>
      </c>
      <c r="AY252" s="252" t="s">
        <v>120</v>
      </c>
    </row>
    <row r="253" s="2" customFormat="1" ht="24.15" customHeight="1">
      <c r="A253" s="38"/>
      <c r="B253" s="39"/>
      <c r="C253" s="268" t="s">
        <v>417</v>
      </c>
      <c r="D253" s="268" t="s">
        <v>252</v>
      </c>
      <c r="E253" s="269" t="s">
        <v>418</v>
      </c>
      <c r="F253" s="270" t="s">
        <v>419</v>
      </c>
      <c r="G253" s="271" t="s">
        <v>217</v>
      </c>
      <c r="H253" s="272">
        <v>7</v>
      </c>
      <c r="I253" s="273"/>
      <c r="J253" s="274">
        <f>ROUND(I253*H253,2)</f>
        <v>0</v>
      </c>
      <c r="K253" s="270" t="s">
        <v>127</v>
      </c>
      <c r="L253" s="275"/>
      <c r="M253" s="276" t="s">
        <v>1</v>
      </c>
      <c r="N253" s="277" t="s">
        <v>40</v>
      </c>
      <c r="O253" s="91"/>
      <c r="P253" s="227">
        <f>O253*H253</f>
        <v>0</v>
      </c>
      <c r="Q253" s="227">
        <v>0.065670000000000006</v>
      </c>
      <c r="R253" s="227">
        <f>Q253*H253</f>
        <v>0.45969000000000004</v>
      </c>
      <c r="S253" s="227">
        <v>0</v>
      </c>
      <c r="T253" s="228">
        <f>S253*H253</f>
        <v>0</v>
      </c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R253" s="229" t="s">
        <v>171</v>
      </c>
      <c r="AT253" s="229" t="s">
        <v>252</v>
      </c>
      <c r="AU253" s="229" t="s">
        <v>85</v>
      </c>
      <c r="AY253" s="17" t="s">
        <v>120</v>
      </c>
      <c r="BE253" s="230">
        <f>IF(N253="základní",J253,0)</f>
        <v>0</v>
      </c>
      <c r="BF253" s="230">
        <f>IF(N253="snížená",J253,0)</f>
        <v>0</v>
      </c>
      <c r="BG253" s="230">
        <f>IF(N253="zákl. přenesená",J253,0)</f>
        <v>0</v>
      </c>
      <c r="BH253" s="230">
        <f>IF(N253="sníž. přenesená",J253,0)</f>
        <v>0</v>
      </c>
      <c r="BI253" s="230">
        <f>IF(N253="nulová",J253,0)</f>
        <v>0</v>
      </c>
      <c r="BJ253" s="17" t="s">
        <v>83</v>
      </c>
      <c r="BK253" s="230">
        <f>ROUND(I253*H253,2)</f>
        <v>0</v>
      </c>
      <c r="BL253" s="17" t="s">
        <v>128</v>
      </c>
      <c r="BM253" s="229" t="s">
        <v>420</v>
      </c>
    </row>
    <row r="254" s="13" customFormat="1">
      <c r="A254" s="13"/>
      <c r="B254" s="231"/>
      <c r="C254" s="232"/>
      <c r="D254" s="233" t="s">
        <v>130</v>
      </c>
      <c r="E254" s="234" t="s">
        <v>1</v>
      </c>
      <c r="F254" s="235" t="s">
        <v>231</v>
      </c>
      <c r="G254" s="232"/>
      <c r="H254" s="234" t="s">
        <v>1</v>
      </c>
      <c r="I254" s="236"/>
      <c r="J254" s="232"/>
      <c r="K254" s="232"/>
      <c r="L254" s="237"/>
      <c r="M254" s="238"/>
      <c r="N254" s="239"/>
      <c r="O254" s="239"/>
      <c r="P254" s="239"/>
      <c r="Q254" s="239"/>
      <c r="R254" s="239"/>
      <c r="S254" s="239"/>
      <c r="T254" s="240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41" t="s">
        <v>130</v>
      </c>
      <c r="AU254" s="241" t="s">
        <v>85</v>
      </c>
      <c r="AV254" s="13" t="s">
        <v>83</v>
      </c>
      <c r="AW254" s="13" t="s">
        <v>32</v>
      </c>
      <c r="AX254" s="13" t="s">
        <v>75</v>
      </c>
      <c r="AY254" s="241" t="s">
        <v>120</v>
      </c>
    </row>
    <row r="255" s="14" customFormat="1">
      <c r="A255" s="14"/>
      <c r="B255" s="242"/>
      <c r="C255" s="243"/>
      <c r="D255" s="233" t="s">
        <v>130</v>
      </c>
      <c r="E255" s="244" t="s">
        <v>1</v>
      </c>
      <c r="F255" s="245" t="s">
        <v>421</v>
      </c>
      <c r="G255" s="243"/>
      <c r="H255" s="246">
        <v>7</v>
      </c>
      <c r="I255" s="247"/>
      <c r="J255" s="243"/>
      <c r="K255" s="243"/>
      <c r="L255" s="248"/>
      <c r="M255" s="249"/>
      <c r="N255" s="250"/>
      <c r="O255" s="250"/>
      <c r="P255" s="250"/>
      <c r="Q255" s="250"/>
      <c r="R255" s="250"/>
      <c r="S255" s="250"/>
      <c r="T255" s="251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T255" s="252" t="s">
        <v>130</v>
      </c>
      <c r="AU255" s="252" t="s">
        <v>85</v>
      </c>
      <c r="AV255" s="14" t="s">
        <v>85</v>
      </c>
      <c r="AW255" s="14" t="s">
        <v>32</v>
      </c>
      <c r="AX255" s="14" t="s">
        <v>83</v>
      </c>
      <c r="AY255" s="252" t="s">
        <v>120</v>
      </c>
    </row>
    <row r="256" s="2" customFormat="1" ht="49.05" customHeight="1">
      <c r="A256" s="38"/>
      <c r="B256" s="39"/>
      <c r="C256" s="218" t="s">
        <v>422</v>
      </c>
      <c r="D256" s="218" t="s">
        <v>123</v>
      </c>
      <c r="E256" s="219" t="s">
        <v>423</v>
      </c>
      <c r="F256" s="220" t="s">
        <v>424</v>
      </c>
      <c r="G256" s="221" t="s">
        <v>217</v>
      </c>
      <c r="H256" s="222">
        <v>105</v>
      </c>
      <c r="I256" s="223"/>
      <c r="J256" s="224">
        <f>ROUND(I256*H256,2)</f>
        <v>0</v>
      </c>
      <c r="K256" s="220" t="s">
        <v>127</v>
      </c>
      <c r="L256" s="44"/>
      <c r="M256" s="225" t="s">
        <v>1</v>
      </c>
      <c r="N256" s="226" t="s">
        <v>40</v>
      </c>
      <c r="O256" s="91"/>
      <c r="P256" s="227">
        <f>O256*H256</f>
        <v>0</v>
      </c>
      <c r="Q256" s="227">
        <v>0.1295</v>
      </c>
      <c r="R256" s="227">
        <f>Q256*H256</f>
        <v>13.5975</v>
      </c>
      <c r="S256" s="227">
        <v>0</v>
      </c>
      <c r="T256" s="228">
        <f>S256*H256</f>
        <v>0</v>
      </c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R256" s="229" t="s">
        <v>128</v>
      </c>
      <c r="AT256" s="229" t="s">
        <v>123</v>
      </c>
      <c r="AU256" s="229" t="s">
        <v>85</v>
      </c>
      <c r="AY256" s="17" t="s">
        <v>120</v>
      </c>
      <c r="BE256" s="230">
        <f>IF(N256="základní",J256,0)</f>
        <v>0</v>
      </c>
      <c r="BF256" s="230">
        <f>IF(N256="snížená",J256,0)</f>
        <v>0</v>
      </c>
      <c r="BG256" s="230">
        <f>IF(N256="zákl. přenesená",J256,0)</f>
        <v>0</v>
      </c>
      <c r="BH256" s="230">
        <f>IF(N256="sníž. přenesená",J256,0)</f>
        <v>0</v>
      </c>
      <c r="BI256" s="230">
        <f>IF(N256="nulová",J256,0)</f>
        <v>0</v>
      </c>
      <c r="BJ256" s="17" t="s">
        <v>83</v>
      </c>
      <c r="BK256" s="230">
        <f>ROUND(I256*H256,2)</f>
        <v>0</v>
      </c>
      <c r="BL256" s="17" t="s">
        <v>128</v>
      </c>
      <c r="BM256" s="229" t="s">
        <v>425</v>
      </c>
    </row>
    <row r="257" s="13" customFormat="1">
      <c r="A257" s="13"/>
      <c r="B257" s="231"/>
      <c r="C257" s="232"/>
      <c r="D257" s="233" t="s">
        <v>130</v>
      </c>
      <c r="E257" s="234" t="s">
        <v>1</v>
      </c>
      <c r="F257" s="235" t="s">
        <v>231</v>
      </c>
      <c r="G257" s="232"/>
      <c r="H257" s="234" t="s">
        <v>1</v>
      </c>
      <c r="I257" s="236"/>
      <c r="J257" s="232"/>
      <c r="K257" s="232"/>
      <c r="L257" s="237"/>
      <c r="M257" s="238"/>
      <c r="N257" s="239"/>
      <c r="O257" s="239"/>
      <c r="P257" s="239"/>
      <c r="Q257" s="239"/>
      <c r="R257" s="239"/>
      <c r="S257" s="239"/>
      <c r="T257" s="240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41" t="s">
        <v>130</v>
      </c>
      <c r="AU257" s="241" t="s">
        <v>85</v>
      </c>
      <c r="AV257" s="13" t="s">
        <v>83</v>
      </c>
      <c r="AW257" s="13" t="s">
        <v>32</v>
      </c>
      <c r="AX257" s="13" t="s">
        <v>75</v>
      </c>
      <c r="AY257" s="241" t="s">
        <v>120</v>
      </c>
    </row>
    <row r="258" s="14" customFormat="1">
      <c r="A258" s="14"/>
      <c r="B258" s="242"/>
      <c r="C258" s="243"/>
      <c r="D258" s="233" t="s">
        <v>130</v>
      </c>
      <c r="E258" s="244" t="s">
        <v>1</v>
      </c>
      <c r="F258" s="245" t="s">
        <v>426</v>
      </c>
      <c r="G258" s="243"/>
      <c r="H258" s="246">
        <v>105</v>
      </c>
      <c r="I258" s="247"/>
      <c r="J258" s="243"/>
      <c r="K258" s="243"/>
      <c r="L258" s="248"/>
      <c r="M258" s="249"/>
      <c r="N258" s="250"/>
      <c r="O258" s="250"/>
      <c r="P258" s="250"/>
      <c r="Q258" s="250"/>
      <c r="R258" s="250"/>
      <c r="S258" s="250"/>
      <c r="T258" s="251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T258" s="252" t="s">
        <v>130</v>
      </c>
      <c r="AU258" s="252" t="s">
        <v>85</v>
      </c>
      <c r="AV258" s="14" t="s">
        <v>85</v>
      </c>
      <c r="AW258" s="14" t="s">
        <v>32</v>
      </c>
      <c r="AX258" s="14" t="s">
        <v>83</v>
      </c>
      <c r="AY258" s="252" t="s">
        <v>120</v>
      </c>
    </row>
    <row r="259" s="2" customFormat="1" ht="14.4" customHeight="1">
      <c r="A259" s="38"/>
      <c r="B259" s="39"/>
      <c r="C259" s="268" t="s">
        <v>427</v>
      </c>
      <c r="D259" s="268" t="s">
        <v>252</v>
      </c>
      <c r="E259" s="269" t="s">
        <v>428</v>
      </c>
      <c r="F259" s="270" t="s">
        <v>429</v>
      </c>
      <c r="G259" s="271" t="s">
        <v>217</v>
      </c>
      <c r="H259" s="272">
        <v>105</v>
      </c>
      <c r="I259" s="273"/>
      <c r="J259" s="274">
        <f>ROUND(I259*H259,2)</f>
        <v>0</v>
      </c>
      <c r="K259" s="270" t="s">
        <v>127</v>
      </c>
      <c r="L259" s="275"/>
      <c r="M259" s="276" t="s">
        <v>1</v>
      </c>
      <c r="N259" s="277" t="s">
        <v>40</v>
      </c>
      <c r="O259" s="91"/>
      <c r="P259" s="227">
        <f>O259*H259</f>
        <v>0</v>
      </c>
      <c r="Q259" s="227">
        <v>0.044999999999999998</v>
      </c>
      <c r="R259" s="227">
        <f>Q259*H259</f>
        <v>4.7249999999999996</v>
      </c>
      <c r="S259" s="227">
        <v>0</v>
      </c>
      <c r="T259" s="228">
        <f>S259*H259</f>
        <v>0</v>
      </c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R259" s="229" t="s">
        <v>171</v>
      </c>
      <c r="AT259" s="229" t="s">
        <v>252</v>
      </c>
      <c r="AU259" s="229" t="s">
        <v>85</v>
      </c>
      <c r="AY259" s="17" t="s">
        <v>120</v>
      </c>
      <c r="BE259" s="230">
        <f>IF(N259="základní",J259,0)</f>
        <v>0</v>
      </c>
      <c r="BF259" s="230">
        <f>IF(N259="snížená",J259,0)</f>
        <v>0</v>
      </c>
      <c r="BG259" s="230">
        <f>IF(N259="zákl. přenesená",J259,0)</f>
        <v>0</v>
      </c>
      <c r="BH259" s="230">
        <f>IF(N259="sníž. přenesená",J259,0)</f>
        <v>0</v>
      </c>
      <c r="BI259" s="230">
        <f>IF(N259="nulová",J259,0)</f>
        <v>0</v>
      </c>
      <c r="BJ259" s="17" t="s">
        <v>83</v>
      </c>
      <c r="BK259" s="230">
        <f>ROUND(I259*H259,2)</f>
        <v>0</v>
      </c>
      <c r="BL259" s="17" t="s">
        <v>128</v>
      </c>
      <c r="BM259" s="229" t="s">
        <v>430</v>
      </c>
    </row>
    <row r="260" s="13" customFormat="1">
      <c r="A260" s="13"/>
      <c r="B260" s="231"/>
      <c r="C260" s="232"/>
      <c r="D260" s="233" t="s">
        <v>130</v>
      </c>
      <c r="E260" s="234" t="s">
        <v>1</v>
      </c>
      <c r="F260" s="235" t="s">
        <v>231</v>
      </c>
      <c r="G260" s="232"/>
      <c r="H260" s="234" t="s">
        <v>1</v>
      </c>
      <c r="I260" s="236"/>
      <c r="J260" s="232"/>
      <c r="K260" s="232"/>
      <c r="L260" s="237"/>
      <c r="M260" s="238"/>
      <c r="N260" s="239"/>
      <c r="O260" s="239"/>
      <c r="P260" s="239"/>
      <c r="Q260" s="239"/>
      <c r="R260" s="239"/>
      <c r="S260" s="239"/>
      <c r="T260" s="240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241" t="s">
        <v>130</v>
      </c>
      <c r="AU260" s="241" t="s">
        <v>85</v>
      </c>
      <c r="AV260" s="13" t="s">
        <v>83</v>
      </c>
      <c r="AW260" s="13" t="s">
        <v>32</v>
      </c>
      <c r="AX260" s="13" t="s">
        <v>75</v>
      </c>
      <c r="AY260" s="241" t="s">
        <v>120</v>
      </c>
    </row>
    <row r="261" s="14" customFormat="1">
      <c r="A261" s="14"/>
      <c r="B261" s="242"/>
      <c r="C261" s="243"/>
      <c r="D261" s="233" t="s">
        <v>130</v>
      </c>
      <c r="E261" s="244" t="s">
        <v>1</v>
      </c>
      <c r="F261" s="245" t="s">
        <v>426</v>
      </c>
      <c r="G261" s="243"/>
      <c r="H261" s="246">
        <v>105</v>
      </c>
      <c r="I261" s="247"/>
      <c r="J261" s="243"/>
      <c r="K261" s="243"/>
      <c r="L261" s="248"/>
      <c r="M261" s="249"/>
      <c r="N261" s="250"/>
      <c r="O261" s="250"/>
      <c r="P261" s="250"/>
      <c r="Q261" s="250"/>
      <c r="R261" s="250"/>
      <c r="S261" s="250"/>
      <c r="T261" s="251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T261" s="252" t="s">
        <v>130</v>
      </c>
      <c r="AU261" s="252" t="s">
        <v>85</v>
      </c>
      <c r="AV261" s="14" t="s">
        <v>85</v>
      </c>
      <c r="AW261" s="14" t="s">
        <v>32</v>
      </c>
      <c r="AX261" s="14" t="s">
        <v>83</v>
      </c>
      <c r="AY261" s="252" t="s">
        <v>120</v>
      </c>
    </row>
    <row r="262" s="2" customFormat="1" ht="62.7" customHeight="1">
      <c r="A262" s="38"/>
      <c r="B262" s="39"/>
      <c r="C262" s="218" t="s">
        <v>431</v>
      </c>
      <c r="D262" s="218" t="s">
        <v>123</v>
      </c>
      <c r="E262" s="219" t="s">
        <v>432</v>
      </c>
      <c r="F262" s="220" t="s">
        <v>433</v>
      </c>
      <c r="G262" s="221" t="s">
        <v>217</v>
      </c>
      <c r="H262" s="222">
        <v>119.3</v>
      </c>
      <c r="I262" s="223"/>
      <c r="J262" s="224">
        <f>ROUND(I262*H262,2)</f>
        <v>0</v>
      </c>
      <c r="K262" s="220" t="s">
        <v>127</v>
      </c>
      <c r="L262" s="44"/>
      <c r="M262" s="225" t="s">
        <v>1</v>
      </c>
      <c r="N262" s="226" t="s">
        <v>40</v>
      </c>
      <c r="O262" s="91"/>
      <c r="P262" s="227">
        <f>O262*H262</f>
        <v>0</v>
      </c>
      <c r="Q262" s="227">
        <v>0.00060999999999999997</v>
      </c>
      <c r="R262" s="227">
        <f>Q262*H262</f>
        <v>0.07277299999999999</v>
      </c>
      <c r="S262" s="227">
        <v>0</v>
      </c>
      <c r="T262" s="228">
        <f>S262*H262</f>
        <v>0</v>
      </c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R262" s="229" t="s">
        <v>128</v>
      </c>
      <c r="AT262" s="229" t="s">
        <v>123</v>
      </c>
      <c r="AU262" s="229" t="s">
        <v>85</v>
      </c>
      <c r="AY262" s="17" t="s">
        <v>120</v>
      </c>
      <c r="BE262" s="230">
        <f>IF(N262="základní",J262,0)</f>
        <v>0</v>
      </c>
      <c r="BF262" s="230">
        <f>IF(N262="snížená",J262,0)</f>
        <v>0</v>
      </c>
      <c r="BG262" s="230">
        <f>IF(N262="zákl. přenesená",J262,0)</f>
        <v>0</v>
      </c>
      <c r="BH262" s="230">
        <f>IF(N262="sníž. přenesená",J262,0)</f>
        <v>0</v>
      </c>
      <c r="BI262" s="230">
        <f>IF(N262="nulová",J262,0)</f>
        <v>0</v>
      </c>
      <c r="BJ262" s="17" t="s">
        <v>83</v>
      </c>
      <c r="BK262" s="230">
        <f>ROUND(I262*H262,2)</f>
        <v>0</v>
      </c>
      <c r="BL262" s="17" t="s">
        <v>128</v>
      </c>
      <c r="BM262" s="229" t="s">
        <v>434</v>
      </c>
    </row>
    <row r="263" s="13" customFormat="1">
      <c r="A263" s="13"/>
      <c r="B263" s="231"/>
      <c r="C263" s="232"/>
      <c r="D263" s="233" t="s">
        <v>130</v>
      </c>
      <c r="E263" s="234" t="s">
        <v>1</v>
      </c>
      <c r="F263" s="235" t="s">
        <v>435</v>
      </c>
      <c r="G263" s="232"/>
      <c r="H263" s="234" t="s">
        <v>1</v>
      </c>
      <c r="I263" s="236"/>
      <c r="J263" s="232"/>
      <c r="K263" s="232"/>
      <c r="L263" s="237"/>
      <c r="M263" s="238"/>
      <c r="N263" s="239"/>
      <c r="O263" s="239"/>
      <c r="P263" s="239"/>
      <c r="Q263" s="239"/>
      <c r="R263" s="239"/>
      <c r="S263" s="239"/>
      <c r="T263" s="240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241" t="s">
        <v>130</v>
      </c>
      <c r="AU263" s="241" t="s">
        <v>85</v>
      </c>
      <c r="AV263" s="13" t="s">
        <v>83</v>
      </c>
      <c r="AW263" s="13" t="s">
        <v>32</v>
      </c>
      <c r="AX263" s="13" t="s">
        <v>75</v>
      </c>
      <c r="AY263" s="241" t="s">
        <v>120</v>
      </c>
    </row>
    <row r="264" s="14" customFormat="1">
      <c r="A264" s="14"/>
      <c r="B264" s="242"/>
      <c r="C264" s="243"/>
      <c r="D264" s="233" t="s">
        <v>130</v>
      </c>
      <c r="E264" s="244" t="s">
        <v>1</v>
      </c>
      <c r="F264" s="245" t="s">
        <v>436</v>
      </c>
      <c r="G264" s="243"/>
      <c r="H264" s="246">
        <v>119.3</v>
      </c>
      <c r="I264" s="247"/>
      <c r="J264" s="243"/>
      <c r="K264" s="243"/>
      <c r="L264" s="248"/>
      <c r="M264" s="249"/>
      <c r="N264" s="250"/>
      <c r="O264" s="250"/>
      <c r="P264" s="250"/>
      <c r="Q264" s="250"/>
      <c r="R264" s="250"/>
      <c r="S264" s="250"/>
      <c r="T264" s="251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T264" s="252" t="s">
        <v>130</v>
      </c>
      <c r="AU264" s="252" t="s">
        <v>85</v>
      </c>
      <c r="AV264" s="14" t="s">
        <v>85</v>
      </c>
      <c r="AW264" s="14" t="s">
        <v>32</v>
      </c>
      <c r="AX264" s="14" t="s">
        <v>83</v>
      </c>
      <c r="AY264" s="252" t="s">
        <v>120</v>
      </c>
    </row>
    <row r="265" s="2" customFormat="1" ht="24.15" customHeight="1">
      <c r="A265" s="38"/>
      <c r="B265" s="39"/>
      <c r="C265" s="218" t="s">
        <v>437</v>
      </c>
      <c r="D265" s="218" t="s">
        <v>123</v>
      </c>
      <c r="E265" s="219" t="s">
        <v>438</v>
      </c>
      <c r="F265" s="220" t="s">
        <v>439</v>
      </c>
      <c r="G265" s="221" t="s">
        <v>217</v>
      </c>
      <c r="H265" s="222">
        <v>119.3</v>
      </c>
      <c r="I265" s="223"/>
      <c r="J265" s="224">
        <f>ROUND(I265*H265,2)</f>
        <v>0</v>
      </c>
      <c r="K265" s="220" t="s">
        <v>127</v>
      </c>
      <c r="L265" s="44"/>
      <c r="M265" s="225" t="s">
        <v>1</v>
      </c>
      <c r="N265" s="226" t="s">
        <v>40</v>
      </c>
      <c r="O265" s="91"/>
      <c r="P265" s="227">
        <f>O265*H265</f>
        <v>0</v>
      </c>
      <c r="Q265" s="227">
        <v>0</v>
      </c>
      <c r="R265" s="227">
        <f>Q265*H265</f>
        <v>0</v>
      </c>
      <c r="S265" s="227">
        <v>0</v>
      </c>
      <c r="T265" s="228">
        <f>S265*H265</f>
        <v>0</v>
      </c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R265" s="229" t="s">
        <v>128</v>
      </c>
      <c r="AT265" s="229" t="s">
        <v>123</v>
      </c>
      <c r="AU265" s="229" t="s">
        <v>85</v>
      </c>
      <c r="AY265" s="17" t="s">
        <v>120</v>
      </c>
      <c r="BE265" s="230">
        <f>IF(N265="základní",J265,0)</f>
        <v>0</v>
      </c>
      <c r="BF265" s="230">
        <f>IF(N265="snížená",J265,0)</f>
        <v>0</v>
      </c>
      <c r="BG265" s="230">
        <f>IF(N265="zákl. přenesená",J265,0)</f>
        <v>0</v>
      </c>
      <c r="BH265" s="230">
        <f>IF(N265="sníž. přenesená",J265,0)</f>
        <v>0</v>
      </c>
      <c r="BI265" s="230">
        <f>IF(N265="nulová",J265,0)</f>
        <v>0</v>
      </c>
      <c r="BJ265" s="17" t="s">
        <v>83</v>
      </c>
      <c r="BK265" s="230">
        <f>ROUND(I265*H265,2)</f>
        <v>0</v>
      </c>
      <c r="BL265" s="17" t="s">
        <v>128</v>
      </c>
      <c r="BM265" s="229" t="s">
        <v>440</v>
      </c>
    </row>
    <row r="266" s="13" customFormat="1">
      <c r="A266" s="13"/>
      <c r="B266" s="231"/>
      <c r="C266" s="232"/>
      <c r="D266" s="233" t="s">
        <v>130</v>
      </c>
      <c r="E266" s="234" t="s">
        <v>1</v>
      </c>
      <c r="F266" s="235" t="s">
        <v>435</v>
      </c>
      <c r="G266" s="232"/>
      <c r="H266" s="234" t="s">
        <v>1</v>
      </c>
      <c r="I266" s="236"/>
      <c r="J266" s="232"/>
      <c r="K266" s="232"/>
      <c r="L266" s="237"/>
      <c r="M266" s="238"/>
      <c r="N266" s="239"/>
      <c r="O266" s="239"/>
      <c r="P266" s="239"/>
      <c r="Q266" s="239"/>
      <c r="R266" s="239"/>
      <c r="S266" s="239"/>
      <c r="T266" s="240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241" t="s">
        <v>130</v>
      </c>
      <c r="AU266" s="241" t="s">
        <v>85</v>
      </c>
      <c r="AV266" s="13" t="s">
        <v>83</v>
      </c>
      <c r="AW266" s="13" t="s">
        <v>32</v>
      </c>
      <c r="AX266" s="13" t="s">
        <v>75</v>
      </c>
      <c r="AY266" s="241" t="s">
        <v>120</v>
      </c>
    </row>
    <row r="267" s="14" customFormat="1">
      <c r="A267" s="14"/>
      <c r="B267" s="242"/>
      <c r="C267" s="243"/>
      <c r="D267" s="233" t="s">
        <v>130</v>
      </c>
      <c r="E267" s="244" t="s">
        <v>1</v>
      </c>
      <c r="F267" s="245" t="s">
        <v>436</v>
      </c>
      <c r="G267" s="243"/>
      <c r="H267" s="246">
        <v>119.3</v>
      </c>
      <c r="I267" s="247"/>
      <c r="J267" s="243"/>
      <c r="K267" s="243"/>
      <c r="L267" s="248"/>
      <c r="M267" s="249"/>
      <c r="N267" s="250"/>
      <c r="O267" s="250"/>
      <c r="P267" s="250"/>
      <c r="Q267" s="250"/>
      <c r="R267" s="250"/>
      <c r="S267" s="250"/>
      <c r="T267" s="251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T267" s="252" t="s">
        <v>130</v>
      </c>
      <c r="AU267" s="252" t="s">
        <v>85</v>
      </c>
      <c r="AV267" s="14" t="s">
        <v>85</v>
      </c>
      <c r="AW267" s="14" t="s">
        <v>32</v>
      </c>
      <c r="AX267" s="14" t="s">
        <v>83</v>
      </c>
      <c r="AY267" s="252" t="s">
        <v>120</v>
      </c>
    </row>
    <row r="268" s="12" customFormat="1" ht="22.8" customHeight="1">
      <c r="A268" s="12"/>
      <c r="B268" s="202"/>
      <c r="C268" s="203"/>
      <c r="D268" s="204" t="s">
        <v>74</v>
      </c>
      <c r="E268" s="216" t="s">
        <v>441</v>
      </c>
      <c r="F268" s="216" t="s">
        <v>442</v>
      </c>
      <c r="G268" s="203"/>
      <c r="H268" s="203"/>
      <c r="I268" s="206"/>
      <c r="J268" s="217">
        <f>BK268</f>
        <v>0</v>
      </c>
      <c r="K268" s="203"/>
      <c r="L268" s="208"/>
      <c r="M268" s="209"/>
      <c r="N268" s="210"/>
      <c r="O268" s="210"/>
      <c r="P268" s="211">
        <f>SUM(P269:P286)</f>
        <v>0</v>
      </c>
      <c r="Q268" s="210"/>
      <c r="R268" s="211">
        <f>SUM(R269:R286)</f>
        <v>0</v>
      </c>
      <c r="S268" s="210"/>
      <c r="T268" s="212">
        <f>SUM(T269:T286)</f>
        <v>0</v>
      </c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R268" s="213" t="s">
        <v>83</v>
      </c>
      <c r="AT268" s="214" t="s">
        <v>74</v>
      </c>
      <c r="AU268" s="214" t="s">
        <v>83</v>
      </c>
      <c r="AY268" s="213" t="s">
        <v>120</v>
      </c>
      <c r="BK268" s="215">
        <f>SUM(BK269:BK286)</f>
        <v>0</v>
      </c>
    </row>
    <row r="269" s="2" customFormat="1" ht="37.8" customHeight="1">
      <c r="A269" s="38"/>
      <c r="B269" s="39"/>
      <c r="C269" s="218" t="s">
        <v>443</v>
      </c>
      <c r="D269" s="218" t="s">
        <v>123</v>
      </c>
      <c r="E269" s="219" t="s">
        <v>444</v>
      </c>
      <c r="F269" s="220" t="s">
        <v>445</v>
      </c>
      <c r="G269" s="221" t="s">
        <v>289</v>
      </c>
      <c r="H269" s="222">
        <v>31.265000000000001</v>
      </c>
      <c r="I269" s="223"/>
      <c r="J269" s="224">
        <f>ROUND(I269*H269,2)</f>
        <v>0</v>
      </c>
      <c r="K269" s="220" t="s">
        <v>127</v>
      </c>
      <c r="L269" s="44"/>
      <c r="M269" s="225" t="s">
        <v>1</v>
      </c>
      <c r="N269" s="226" t="s">
        <v>40</v>
      </c>
      <c r="O269" s="91"/>
      <c r="P269" s="227">
        <f>O269*H269</f>
        <v>0</v>
      </c>
      <c r="Q269" s="227">
        <v>0</v>
      </c>
      <c r="R269" s="227">
        <f>Q269*H269</f>
        <v>0</v>
      </c>
      <c r="S269" s="227">
        <v>0</v>
      </c>
      <c r="T269" s="228">
        <f>S269*H269</f>
        <v>0</v>
      </c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R269" s="229" t="s">
        <v>128</v>
      </c>
      <c r="AT269" s="229" t="s">
        <v>123</v>
      </c>
      <c r="AU269" s="229" t="s">
        <v>85</v>
      </c>
      <c r="AY269" s="17" t="s">
        <v>120</v>
      </c>
      <c r="BE269" s="230">
        <f>IF(N269="základní",J269,0)</f>
        <v>0</v>
      </c>
      <c r="BF269" s="230">
        <f>IF(N269="snížená",J269,0)</f>
        <v>0</v>
      </c>
      <c r="BG269" s="230">
        <f>IF(N269="zákl. přenesená",J269,0)</f>
        <v>0</v>
      </c>
      <c r="BH269" s="230">
        <f>IF(N269="sníž. přenesená",J269,0)</f>
        <v>0</v>
      </c>
      <c r="BI269" s="230">
        <f>IF(N269="nulová",J269,0)</f>
        <v>0</v>
      </c>
      <c r="BJ269" s="17" t="s">
        <v>83</v>
      </c>
      <c r="BK269" s="230">
        <f>ROUND(I269*H269,2)</f>
        <v>0</v>
      </c>
      <c r="BL269" s="17" t="s">
        <v>128</v>
      </c>
      <c r="BM269" s="229" t="s">
        <v>446</v>
      </c>
    </row>
    <row r="270" s="14" customFormat="1">
      <c r="A270" s="14"/>
      <c r="B270" s="242"/>
      <c r="C270" s="243"/>
      <c r="D270" s="233" t="s">
        <v>130</v>
      </c>
      <c r="E270" s="244" t="s">
        <v>1</v>
      </c>
      <c r="F270" s="245" t="s">
        <v>447</v>
      </c>
      <c r="G270" s="243"/>
      <c r="H270" s="246">
        <v>11.327999999999999</v>
      </c>
      <c r="I270" s="247"/>
      <c r="J270" s="243"/>
      <c r="K270" s="243"/>
      <c r="L270" s="248"/>
      <c r="M270" s="249"/>
      <c r="N270" s="250"/>
      <c r="O270" s="250"/>
      <c r="P270" s="250"/>
      <c r="Q270" s="250"/>
      <c r="R270" s="250"/>
      <c r="S270" s="250"/>
      <c r="T270" s="251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T270" s="252" t="s">
        <v>130</v>
      </c>
      <c r="AU270" s="252" t="s">
        <v>85</v>
      </c>
      <c r="AV270" s="14" t="s">
        <v>85</v>
      </c>
      <c r="AW270" s="14" t="s">
        <v>32</v>
      </c>
      <c r="AX270" s="14" t="s">
        <v>75</v>
      </c>
      <c r="AY270" s="252" t="s">
        <v>120</v>
      </c>
    </row>
    <row r="271" s="14" customFormat="1">
      <c r="A271" s="14"/>
      <c r="B271" s="242"/>
      <c r="C271" s="243"/>
      <c r="D271" s="233" t="s">
        <v>130</v>
      </c>
      <c r="E271" s="244" t="s">
        <v>1</v>
      </c>
      <c r="F271" s="245" t="s">
        <v>448</v>
      </c>
      <c r="G271" s="243"/>
      <c r="H271" s="246">
        <v>8.2370000000000001</v>
      </c>
      <c r="I271" s="247"/>
      <c r="J271" s="243"/>
      <c r="K271" s="243"/>
      <c r="L271" s="248"/>
      <c r="M271" s="249"/>
      <c r="N271" s="250"/>
      <c r="O271" s="250"/>
      <c r="P271" s="250"/>
      <c r="Q271" s="250"/>
      <c r="R271" s="250"/>
      <c r="S271" s="250"/>
      <c r="T271" s="251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T271" s="252" t="s">
        <v>130</v>
      </c>
      <c r="AU271" s="252" t="s">
        <v>85</v>
      </c>
      <c r="AV271" s="14" t="s">
        <v>85</v>
      </c>
      <c r="AW271" s="14" t="s">
        <v>32</v>
      </c>
      <c r="AX271" s="14" t="s">
        <v>75</v>
      </c>
      <c r="AY271" s="252" t="s">
        <v>120</v>
      </c>
    </row>
    <row r="272" s="14" customFormat="1">
      <c r="A272" s="14"/>
      <c r="B272" s="242"/>
      <c r="C272" s="243"/>
      <c r="D272" s="233" t="s">
        <v>130</v>
      </c>
      <c r="E272" s="244" t="s">
        <v>1</v>
      </c>
      <c r="F272" s="245" t="s">
        <v>449</v>
      </c>
      <c r="G272" s="243"/>
      <c r="H272" s="246">
        <v>11.699999999999999</v>
      </c>
      <c r="I272" s="247"/>
      <c r="J272" s="243"/>
      <c r="K272" s="243"/>
      <c r="L272" s="248"/>
      <c r="M272" s="249"/>
      <c r="N272" s="250"/>
      <c r="O272" s="250"/>
      <c r="P272" s="250"/>
      <c r="Q272" s="250"/>
      <c r="R272" s="250"/>
      <c r="S272" s="250"/>
      <c r="T272" s="251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T272" s="252" t="s">
        <v>130</v>
      </c>
      <c r="AU272" s="252" t="s">
        <v>85</v>
      </c>
      <c r="AV272" s="14" t="s">
        <v>85</v>
      </c>
      <c r="AW272" s="14" t="s">
        <v>32</v>
      </c>
      <c r="AX272" s="14" t="s">
        <v>75</v>
      </c>
      <c r="AY272" s="252" t="s">
        <v>120</v>
      </c>
    </row>
    <row r="273" s="15" customFormat="1">
      <c r="A273" s="15"/>
      <c r="B273" s="257"/>
      <c r="C273" s="258"/>
      <c r="D273" s="233" t="s">
        <v>130</v>
      </c>
      <c r="E273" s="259" t="s">
        <v>1</v>
      </c>
      <c r="F273" s="260" t="s">
        <v>234</v>
      </c>
      <c r="G273" s="258"/>
      <c r="H273" s="261">
        <v>31.265000000000001</v>
      </c>
      <c r="I273" s="262"/>
      <c r="J273" s="258"/>
      <c r="K273" s="258"/>
      <c r="L273" s="263"/>
      <c r="M273" s="264"/>
      <c r="N273" s="265"/>
      <c r="O273" s="265"/>
      <c r="P273" s="265"/>
      <c r="Q273" s="265"/>
      <c r="R273" s="265"/>
      <c r="S273" s="265"/>
      <c r="T273" s="266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T273" s="267" t="s">
        <v>130</v>
      </c>
      <c r="AU273" s="267" t="s">
        <v>85</v>
      </c>
      <c r="AV273" s="15" t="s">
        <v>128</v>
      </c>
      <c r="AW273" s="15" t="s">
        <v>32</v>
      </c>
      <c r="AX273" s="15" t="s">
        <v>83</v>
      </c>
      <c r="AY273" s="267" t="s">
        <v>120</v>
      </c>
    </row>
    <row r="274" s="2" customFormat="1" ht="49.05" customHeight="1">
      <c r="A274" s="38"/>
      <c r="B274" s="39"/>
      <c r="C274" s="218" t="s">
        <v>450</v>
      </c>
      <c r="D274" s="218" t="s">
        <v>123</v>
      </c>
      <c r="E274" s="219" t="s">
        <v>451</v>
      </c>
      <c r="F274" s="220" t="s">
        <v>452</v>
      </c>
      <c r="G274" s="221" t="s">
        <v>289</v>
      </c>
      <c r="H274" s="222">
        <v>375.18000000000001</v>
      </c>
      <c r="I274" s="223"/>
      <c r="J274" s="224">
        <f>ROUND(I274*H274,2)</f>
        <v>0</v>
      </c>
      <c r="K274" s="220" t="s">
        <v>127</v>
      </c>
      <c r="L274" s="44"/>
      <c r="M274" s="225" t="s">
        <v>1</v>
      </c>
      <c r="N274" s="226" t="s">
        <v>40</v>
      </c>
      <c r="O274" s="91"/>
      <c r="P274" s="227">
        <f>O274*H274</f>
        <v>0</v>
      </c>
      <c r="Q274" s="227">
        <v>0</v>
      </c>
      <c r="R274" s="227">
        <f>Q274*H274</f>
        <v>0</v>
      </c>
      <c r="S274" s="227">
        <v>0</v>
      </c>
      <c r="T274" s="228">
        <f>S274*H274</f>
        <v>0</v>
      </c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R274" s="229" t="s">
        <v>128</v>
      </c>
      <c r="AT274" s="229" t="s">
        <v>123</v>
      </c>
      <c r="AU274" s="229" t="s">
        <v>85</v>
      </c>
      <c r="AY274" s="17" t="s">
        <v>120</v>
      </c>
      <c r="BE274" s="230">
        <f>IF(N274="základní",J274,0)</f>
        <v>0</v>
      </c>
      <c r="BF274" s="230">
        <f>IF(N274="snížená",J274,0)</f>
        <v>0</v>
      </c>
      <c r="BG274" s="230">
        <f>IF(N274="zákl. přenesená",J274,0)</f>
        <v>0</v>
      </c>
      <c r="BH274" s="230">
        <f>IF(N274="sníž. přenesená",J274,0)</f>
        <v>0</v>
      </c>
      <c r="BI274" s="230">
        <f>IF(N274="nulová",J274,0)</f>
        <v>0</v>
      </c>
      <c r="BJ274" s="17" t="s">
        <v>83</v>
      </c>
      <c r="BK274" s="230">
        <f>ROUND(I274*H274,2)</f>
        <v>0</v>
      </c>
      <c r="BL274" s="17" t="s">
        <v>128</v>
      </c>
      <c r="BM274" s="229" t="s">
        <v>453</v>
      </c>
    </row>
    <row r="275" s="13" customFormat="1">
      <c r="A275" s="13"/>
      <c r="B275" s="231"/>
      <c r="C275" s="232"/>
      <c r="D275" s="233" t="s">
        <v>130</v>
      </c>
      <c r="E275" s="234" t="s">
        <v>1</v>
      </c>
      <c r="F275" s="235" t="s">
        <v>454</v>
      </c>
      <c r="G275" s="232"/>
      <c r="H275" s="234" t="s">
        <v>1</v>
      </c>
      <c r="I275" s="236"/>
      <c r="J275" s="232"/>
      <c r="K275" s="232"/>
      <c r="L275" s="237"/>
      <c r="M275" s="238"/>
      <c r="N275" s="239"/>
      <c r="O275" s="239"/>
      <c r="P275" s="239"/>
      <c r="Q275" s="239"/>
      <c r="R275" s="239"/>
      <c r="S275" s="239"/>
      <c r="T275" s="240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241" t="s">
        <v>130</v>
      </c>
      <c r="AU275" s="241" t="s">
        <v>85</v>
      </c>
      <c r="AV275" s="13" t="s">
        <v>83</v>
      </c>
      <c r="AW275" s="13" t="s">
        <v>32</v>
      </c>
      <c r="AX275" s="13" t="s">
        <v>75</v>
      </c>
      <c r="AY275" s="241" t="s">
        <v>120</v>
      </c>
    </row>
    <row r="276" s="14" customFormat="1">
      <c r="A276" s="14"/>
      <c r="B276" s="242"/>
      <c r="C276" s="243"/>
      <c r="D276" s="233" t="s">
        <v>130</v>
      </c>
      <c r="E276" s="244" t="s">
        <v>1</v>
      </c>
      <c r="F276" s="245" t="s">
        <v>447</v>
      </c>
      <c r="G276" s="243"/>
      <c r="H276" s="246">
        <v>11.327999999999999</v>
      </c>
      <c r="I276" s="247"/>
      <c r="J276" s="243"/>
      <c r="K276" s="243"/>
      <c r="L276" s="248"/>
      <c r="M276" s="249"/>
      <c r="N276" s="250"/>
      <c r="O276" s="250"/>
      <c r="P276" s="250"/>
      <c r="Q276" s="250"/>
      <c r="R276" s="250"/>
      <c r="S276" s="250"/>
      <c r="T276" s="251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T276" s="252" t="s">
        <v>130</v>
      </c>
      <c r="AU276" s="252" t="s">
        <v>85</v>
      </c>
      <c r="AV276" s="14" t="s">
        <v>85</v>
      </c>
      <c r="AW276" s="14" t="s">
        <v>32</v>
      </c>
      <c r="AX276" s="14" t="s">
        <v>75</v>
      </c>
      <c r="AY276" s="252" t="s">
        <v>120</v>
      </c>
    </row>
    <row r="277" s="14" customFormat="1">
      <c r="A277" s="14"/>
      <c r="B277" s="242"/>
      <c r="C277" s="243"/>
      <c r="D277" s="233" t="s">
        <v>130</v>
      </c>
      <c r="E277" s="244" t="s">
        <v>1</v>
      </c>
      <c r="F277" s="245" t="s">
        <v>448</v>
      </c>
      <c r="G277" s="243"/>
      <c r="H277" s="246">
        <v>8.2370000000000001</v>
      </c>
      <c r="I277" s="247"/>
      <c r="J277" s="243"/>
      <c r="K277" s="243"/>
      <c r="L277" s="248"/>
      <c r="M277" s="249"/>
      <c r="N277" s="250"/>
      <c r="O277" s="250"/>
      <c r="P277" s="250"/>
      <c r="Q277" s="250"/>
      <c r="R277" s="250"/>
      <c r="S277" s="250"/>
      <c r="T277" s="251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T277" s="252" t="s">
        <v>130</v>
      </c>
      <c r="AU277" s="252" t="s">
        <v>85</v>
      </c>
      <c r="AV277" s="14" t="s">
        <v>85</v>
      </c>
      <c r="AW277" s="14" t="s">
        <v>32</v>
      </c>
      <c r="AX277" s="14" t="s">
        <v>75</v>
      </c>
      <c r="AY277" s="252" t="s">
        <v>120</v>
      </c>
    </row>
    <row r="278" s="14" customFormat="1">
      <c r="A278" s="14"/>
      <c r="B278" s="242"/>
      <c r="C278" s="243"/>
      <c r="D278" s="233" t="s">
        <v>130</v>
      </c>
      <c r="E278" s="244" t="s">
        <v>1</v>
      </c>
      <c r="F278" s="245" t="s">
        <v>449</v>
      </c>
      <c r="G278" s="243"/>
      <c r="H278" s="246">
        <v>11.699999999999999</v>
      </c>
      <c r="I278" s="247"/>
      <c r="J278" s="243"/>
      <c r="K278" s="243"/>
      <c r="L278" s="248"/>
      <c r="M278" s="249"/>
      <c r="N278" s="250"/>
      <c r="O278" s="250"/>
      <c r="P278" s="250"/>
      <c r="Q278" s="250"/>
      <c r="R278" s="250"/>
      <c r="S278" s="250"/>
      <c r="T278" s="251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T278" s="252" t="s">
        <v>130</v>
      </c>
      <c r="AU278" s="252" t="s">
        <v>85</v>
      </c>
      <c r="AV278" s="14" t="s">
        <v>85</v>
      </c>
      <c r="AW278" s="14" t="s">
        <v>32</v>
      </c>
      <c r="AX278" s="14" t="s">
        <v>75</v>
      </c>
      <c r="AY278" s="252" t="s">
        <v>120</v>
      </c>
    </row>
    <row r="279" s="15" customFormat="1">
      <c r="A279" s="15"/>
      <c r="B279" s="257"/>
      <c r="C279" s="258"/>
      <c r="D279" s="233" t="s">
        <v>130</v>
      </c>
      <c r="E279" s="259" t="s">
        <v>1</v>
      </c>
      <c r="F279" s="260" t="s">
        <v>234</v>
      </c>
      <c r="G279" s="258"/>
      <c r="H279" s="261">
        <v>31.265000000000001</v>
      </c>
      <c r="I279" s="262"/>
      <c r="J279" s="258"/>
      <c r="K279" s="258"/>
      <c r="L279" s="263"/>
      <c r="M279" s="264"/>
      <c r="N279" s="265"/>
      <c r="O279" s="265"/>
      <c r="P279" s="265"/>
      <c r="Q279" s="265"/>
      <c r="R279" s="265"/>
      <c r="S279" s="265"/>
      <c r="T279" s="266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T279" s="267" t="s">
        <v>130</v>
      </c>
      <c r="AU279" s="267" t="s">
        <v>85</v>
      </c>
      <c r="AV279" s="15" t="s">
        <v>128</v>
      </c>
      <c r="AW279" s="15" t="s">
        <v>32</v>
      </c>
      <c r="AX279" s="15" t="s">
        <v>83</v>
      </c>
      <c r="AY279" s="267" t="s">
        <v>120</v>
      </c>
    </row>
    <row r="280" s="14" customFormat="1">
      <c r="A280" s="14"/>
      <c r="B280" s="242"/>
      <c r="C280" s="243"/>
      <c r="D280" s="233" t="s">
        <v>130</v>
      </c>
      <c r="E280" s="243"/>
      <c r="F280" s="245" t="s">
        <v>455</v>
      </c>
      <c r="G280" s="243"/>
      <c r="H280" s="246">
        <v>375.18000000000001</v>
      </c>
      <c r="I280" s="247"/>
      <c r="J280" s="243"/>
      <c r="K280" s="243"/>
      <c r="L280" s="248"/>
      <c r="M280" s="249"/>
      <c r="N280" s="250"/>
      <c r="O280" s="250"/>
      <c r="P280" s="250"/>
      <c r="Q280" s="250"/>
      <c r="R280" s="250"/>
      <c r="S280" s="250"/>
      <c r="T280" s="251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T280" s="252" t="s">
        <v>130</v>
      </c>
      <c r="AU280" s="252" t="s">
        <v>85</v>
      </c>
      <c r="AV280" s="14" t="s">
        <v>85</v>
      </c>
      <c r="AW280" s="14" t="s">
        <v>4</v>
      </c>
      <c r="AX280" s="14" t="s">
        <v>83</v>
      </c>
      <c r="AY280" s="252" t="s">
        <v>120</v>
      </c>
    </row>
    <row r="281" s="2" customFormat="1" ht="37.8" customHeight="1">
      <c r="A281" s="38"/>
      <c r="B281" s="39"/>
      <c r="C281" s="218" t="s">
        <v>456</v>
      </c>
      <c r="D281" s="218" t="s">
        <v>123</v>
      </c>
      <c r="E281" s="219" t="s">
        <v>457</v>
      </c>
      <c r="F281" s="220" t="s">
        <v>458</v>
      </c>
      <c r="G281" s="221" t="s">
        <v>289</v>
      </c>
      <c r="H281" s="222">
        <v>8.2370000000000001</v>
      </c>
      <c r="I281" s="223"/>
      <c r="J281" s="224">
        <f>ROUND(I281*H281,2)</f>
        <v>0</v>
      </c>
      <c r="K281" s="220" t="s">
        <v>127</v>
      </c>
      <c r="L281" s="44"/>
      <c r="M281" s="225" t="s">
        <v>1</v>
      </c>
      <c r="N281" s="226" t="s">
        <v>40</v>
      </c>
      <c r="O281" s="91"/>
      <c r="P281" s="227">
        <f>O281*H281</f>
        <v>0</v>
      </c>
      <c r="Q281" s="227">
        <v>0</v>
      </c>
      <c r="R281" s="227">
        <f>Q281*H281</f>
        <v>0</v>
      </c>
      <c r="S281" s="227">
        <v>0</v>
      </c>
      <c r="T281" s="228">
        <f>S281*H281</f>
        <v>0</v>
      </c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R281" s="229" t="s">
        <v>128</v>
      </c>
      <c r="AT281" s="229" t="s">
        <v>123</v>
      </c>
      <c r="AU281" s="229" t="s">
        <v>85</v>
      </c>
      <c r="AY281" s="17" t="s">
        <v>120</v>
      </c>
      <c r="BE281" s="230">
        <f>IF(N281="základní",J281,0)</f>
        <v>0</v>
      </c>
      <c r="BF281" s="230">
        <f>IF(N281="snížená",J281,0)</f>
        <v>0</v>
      </c>
      <c r="BG281" s="230">
        <f>IF(N281="zákl. přenesená",J281,0)</f>
        <v>0</v>
      </c>
      <c r="BH281" s="230">
        <f>IF(N281="sníž. přenesená",J281,0)</f>
        <v>0</v>
      </c>
      <c r="BI281" s="230">
        <f>IF(N281="nulová",J281,0)</f>
        <v>0</v>
      </c>
      <c r="BJ281" s="17" t="s">
        <v>83</v>
      </c>
      <c r="BK281" s="230">
        <f>ROUND(I281*H281,2)</f>
        <v>0</v>
      </c>
      <c r="BL281" s="17" t="s">
        <v>128</v>
      </c>
      <c r="BM281" s="229" t="s">
        <v>459</v>
      </c>
    </row>
    <row r="282" s="14" customFormat="1">
      <c r="A282" s="14"/>
      <c r="B282" s="242"/>
      <c r="C282" s="243"/>
      <c r="D282" s="233" t="s">
        <v>130</v>
      </c>
      <c r="E282" s="244" t="s">
        <v>1</v>
      </c>
      <c r="F282" s="245" t="s">
        <v>448</v>
      </c>
      <c r="G282" s="243"/>
      <c r="H282" s="246">
        <v>8.2370000000000001</v>
      </c>
      <c r="I282" s="247"/>
      <c r="J282" s="243"/>
      <c r="K282" s="243"/>
      <c r="L282" s="248"/>
      <c r="M282" s="249"/>
      <c r="N282" s="250"/>
      <c r="O282" s="250"/>
      <c r="P282" s="250"/>
      <c r="Q282" s="250"/>
      <c r="R282" s="250"/>
      <c r="S282" s="250"/>
      <c r="T282" s="251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T282" s="252" t="s">
        <v>130</v>
      </c>
      <c r="AU282" s="252" t="s">
        <v>85</v>
      </c>
      <c r="AV282" s="14" t="s">
        <v>85</v>
      </c>
      <c r="AW282" s="14" t="s">
        <v>32</v>
      </c>
      <c r="AX282" s="14" t="s">
        <v>83</v>
      </c>
      <c r="AY282" s="252" t="s">
        <v>120</v>
      </c>
    </row>
    <row r="283" s="2" customFormat="1" ht="37.8" customHeight="1">
      <c r="A283" s="38"/>
      <c r="B283" s="39"/>
      <c r="C283" s="218" t="s">
        <v>460</v>
      </c>
      <c r="D283" s="218" t="s">
        <v>123</v>
      </c>
      <c r="E283" s="219" t="s">
        <v>461</v>
      </c>
      <c r="F283" s="220" t="s">
        <v>462</v>
      </c>
      <c r="G283" s="221" t="s">
        <v>289</v>
      </c>
      <c r="H283" s="222">
        <v>11.699999999999999</v>
      </c>
      <c r="I283" s="223"/>
      <c r="J283" s="224">
        <f>ROUND(I283*H283,2)</f>
        <v>0</v>
      </c>
      <c r="K283" s="220" t="s">
        <v>127</v>
      </c>
      <c r="L283" s="44"/>
      <c r="M283" s="225" t="s">
        <v>1</v>
      </c>
      <c r="N283" s="226" t="s">
        <v>40</v>
      </c>
      <c r="O283" s="91"/>
      <c r="P283" s="227">
        <f>O283*H283</f>
        <v>0</v>
      </c>
      <c r="Q283" s="227">
        <v>0</v>
      </c>
      <c r="R283" s="227">
        <f>Q283*H283</f>
        <v>0</v>
      </c>
      <c r="S283" s="227">
        <v>0</v>
      </c>
      <c r="T283" s="228">
        <f>S283*H283</f>
        <v>0</v>
      </c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R283" s="229" t="s">
        <v>128</v>
      </c>
      <c r="AT283" s="229" t="s">
        <v>123</v>
      </c>
      <c r="AU283" s="229" t="s">
        <v>85</v>
      </c>
      <c r="AY283" s="17" t="s">
        <v>120</v>
      </c>
      <c r="BE283" s="230">
        <f>IF(N283="základní",J283,0)</f>
        <v>0</v>
      </c>
      <c r="BF283" s="230">
        <f>IF(N283="snížená",J283,0)</f>
        <v>0</v>
      </c>
      <c r="BG283" s="230">
        <f>IF(N283="zákl. přenesená",J283,0)</f>
        <v>0</v>
      </c>
      <c r="BH283" s="230">
        <f>IF(N283="sníž. přenesená",J283,0)</f>
        <v>0</v>
      </c>
      <c r="BI283" s="230">
        <f>IF(N283="nulová",J283,0)</f>
        <v>0</v>
      </c>
      <c r="BJ283" s="17" t="s">
        <v>83</v>
      </c>
      <c r="BK283" s="230">
        <f>ROUND(I283*H283,2)</f>
        <v>0</v>
      </c>
      <c r="BL283" s="17" t="s">
        <v>128</v>
      </c>
      <c r="BM283" s="229" t="s">
        <v>463</v>
      </c>
    </row>
    <row r="284" s="14" customFormat="1">
      <c r="A284" s="14"/>
      <c r="B284" s="242"/>
      <c r="C284" s="243"/>
      <c r="D284" s="233" t="s">
        <v>130</v>
      </c>
      <c r="E284" s="244" t="s">
        <v>1</v>
      </c>
      <c r="F284" s="245" t="s">
        <v>449</v>
      </c>
      <c r="G284" s="243"/>
      <c r="H284" s="246">
        <v>11.699999999999999</v>
      </c>
      <c r="I284" s="247"/>
      <c r="J284" s="243"/>
      <c r="K284" s="243"/>
      <c r="L284" s="248"/>
      <c r="M284" s="249"/>
      <c r="N284" s="250"/>
      <c r="O284" s="250"/>
      <c r="P284" s="250"/>
      <c r="Q284" s="250"/>
      <c r="R284" s="250"/>
      <c r="S284" s="250"/>
      <c r="T284" s="251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T284" s="252" t="s">
        <v>130</v>
      </c>
      <c r="AU284" s="252" t="s">
        <v>85</v>
      </c>
      <c r="AV284" s="14" t="s">
        <v>85</v>
      </c>
      <c r="AW284" s="14" t="s">
        <v>32</v>
      </c>
      <c r="AX284" s="14" t="s">
        <v>83</v>
      </c>
      <c r="AY284" s="252" t="s">
        <v>120</v>
      </c>
    </row>
    <row r="285" s="2" customFormat="1" ht="37.8" customHeight="1">
      <c r="A285" s="38"/>
      <c r="B285" s="39"/>
      <c r="C285" s="218" t="s">
        <v>464</v>
      </c>
      <c r="D285" s="218" t="s">
        <v>123</v>
      </c>
      <c r="E285" s="219" t="s">
        <v>465</v>
      </c>
      <c r="F285" s="220" t="s">
        <v>466</v>
      </c>
      <c r="G285" s="221" t="s">
        <v>289</v>
      </c>
      <c r="H285" s="222">
        <v>11.327999999999999</v>
      </c>
      <c r="I285" s="223"/>
      <c r="J285" s="224">
        <f>ROUND(I285*H285,2)</f>
        <v>0</v>
      </c>
      <c r="K285" s="220" t="s">
        <v>127</v>
      </c>
      <c r="L285" s="44"/>
      <c r="M285" s="225" t="s">
        <v>1</v>
      </c>
      <c r="N285" s="226" t="s">
        <v>40</v>
      </c>
      <c r="O285" s="91"/>
      <c r="P285" s="227">
        <f>O285*H285</f>
        <v>0</v>
      </c>
      <c r="Q285" s="227">
        <v>0</v>
      </c>
      <c r="R285" s="227">
        <f>Q285*H285</f>
        <v>0</v>
      </c>
      <c r="S285" s="227">
        <v>0</v>
      </c>
      <c r="T285" s="228">
        <f>S285*H285</f>
        <v>0</v>
      </c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R285" s="229" t="s">
        <v>128</v>
      </c>
      <c r="AT285" s="229" t="s">
        <v>123</v>
      </c>
      <c r="AU285" s="229" t="s">
        <v>85</v>
      </c>
      <c r="AY285" s="17" t="s">
        <v>120</v>
      </c>
      <c r="BE285" s="230">
        <f>IF(N285="základní",J285,0)</f>
        <v>0</v>
      </c>
      <c r="BF285" s="230">
        <f>IF(N285="snížená",J285,0)</f>
        <v>0</v>
      </c>
      <c r="BG285" s="230">
        <f>IF(N285="zákl. přenesená",J285,0)</f>
        <v>0</v>
      </c>
      <c r="BH285" s="230">
        <f>IF(N285="sníž. přenesená",J285,0)</f>
        <v>0</v>
      </c>
      <c r="BI285" s="230">
        <f>IF(N285="nulová",J285,0)</f>
        <v>0</v>
      </c>
      <c r="BJ285" s="17" t="s">
        <v>83</v>
      </c>
      <c r="BK285" s="230">
        <f>ROUND(I285*H285,2)</f>
        <v>0</v>
      </c>
      <c r="BL285" s="17" t="s">
        <v>128</v>
      </c>
      <c r="BM285" s="229" t="s">
        <v>467</v>
      </c>
    </row>
    <row r="286" s="14" customFormat="1">
      <c r="A286" s="14"/>
      <c r="B286" s="242"/>
      <c r="C286" s="243"/>
      <c r="D286" s="233" t="s">
        <v>130</v>
      </c>
      <c r="E286" s="244" t="s">
        <v>1</v>
      </c>
      <c r="F286" s="245" t="s">
        <v>447</v>
      </c>
      <c r="G286" s="243"/>
      <c r="H286" s="246">
        <v>11.327999999999999</v>
      </c>
      <c r="I286" s="247"/>
      <c r="J286" s="243"/>
      <c r="K286" s="243"/>
      <c r="L286" s="248"/>
      <c r="M286" s="249"/>
      <c r="N286" s="250"/>
      <c r="O286" s="250"/>
      <c r="P286" s="250"/>
      <c r="Q286" s="250"/>
      <c r="R286" s="250"/>
      <c r="S286" s="250"/>
      <c r="T286" s="251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T286" s="252" t="s">
        <v>130</v>
      </c>
      <c r="AU286" s="252" t="s">
        <v>85</v>
      </c>
      <c r="AV286" s="14" t="s">
        <v>85</v>
      </c>
      <c r="AW286" s="14" t="s">
        <v>32</v>
      </c>
      <c r="AX286" s="14" t="s">
        <v>83</v>
      </c>
      <c r="AY286" s="252" t="s">
        <v>120</v>
      </c>
    </row>
    <row r="287" s="12" customFormat="1" ht="22.8" customHeight="1">
      <c r="A287" s="12"/>
      <c r="B287" s="202"/>
      <c r="C287" s="203"/>
      <c r="D287" s="204" t="s">
        <v>74</v>
      </c>
      <c r="E287" s="216" t="s">
        <v>468</v>
      </c>
      <c r="F287" s="216" t="s">
        <v>469</v>
      </c>
      <c r="G287" s="203"/>
      <c r="H287" s="203"/>
      <c r="I287" s="206"/>
      <c r="J287" s="217">
        <f>BK287</f>
        <v>0</v>
      </c>
      <c r="K287" s="203"/>
      <c r="L287" s="208"/>
      <c r="M287" s="209"/>
      <c r="N287" s="210"/>
      <c r="O287" s="210"/>
      <c r="P287" s="211">
        <f>P288</f>
        <v>0</v>
      </c>
      <c r="Q287" s="210"/>
      <c r="R287" s="211">
        <f>R288</f>
        <v>0</v>
      </c>
      <c r="S287" s="210"/>
      <c r="T287" s="212">
        <f>T288</f>
        <v>0</v>
      </c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R287" s="213" t="s">
        <v>83</v>
      </c>
      <c r="AT287" s="214" t="s">
        <v>74</v>
      </c>
      <c r="AU287" s="214" t="s">
        <v>83</v>
      </c>
      <c r="AY287" s="213" t="s">
        <v>120</v>
      </c>
      <c r="BK287" s="215">
        <f>BK288</f>
        <v>0</v>
      </c>
    </row>
    <row r="288" s="2" customFormat="1" ht="37.8" customHeight="1">
      <c r="A288" s="38"/>
      <c r="B288" s="39"/>
      <c r="C288" s="218" t="s">
        <v>470</v>
      </c>
      <c r="D288" s="218" t="s">
        <v>123</v>
      </c>
      <c r="E288" s="219" t="s">
        <v>471</v>
      </c>
      <c r="F288" s="220" t="s">
        <v>472</v>
      </c>
      <c r="G288" s="221" t="s">
        <v>289</v>
      </c>
      <c r="H288" s="222">
        <v>127.911</v>
      </c>
      <c r="I288" s="223"/>
      <c r="J288" s="224">
        <f>ROUND(I288*H288,2)</f>
        <v>0</v>
      </c>
      <c r="K288" s="220" t="s">
        <v>127</v>
      </c>
      <c r="L288" s="44"/>
      <c r="M288" s="278" t="s">
        <v>1</v>
      </c>
      <c r="N288" s="279" t="s">
        <v>40</v>
      </c>
      <c r="O288" s="280"/>
      <c r="P288" s="281">
        <f>O288*H288</f>
        <v>0</v>
      </c>
      <c r="Q288" s="281">
        <v>0</v>
      </c>
      <c r="R288" s="281">
        <f>Q288*H288</f>
        <v>0</v>
      </c>
      <c r="S288" s="281">
        <v>0</v>
      </c>
      <c r="T288" s="282">
        <f>S288*H288</f>
        <v>0</v>
      </c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R288" s="229" t="s">
        <v>128</v>
      </c>
      <c r="AT288" s="229" t="s">
        <v>123</v>
      </c>
      <c r="AU288" s="229" t="s">
        <v>85</v>
      </c>
      <c r="AY288" s="17" t="s">
        <v>120</v>
      </c>
      <c r="BE288" s="230">
        <f>IF(N288="základní",J288,0)</f>
        <v>0</v>
      </c>
      <c r="BF288" s="230">
        <f>IF(N288="snížená",J288,0)</f>
        <v>0</v>
      </c>
      <c r="BG288" s="230">
        <f>IF(N288="zákl. přenesená",J288,0)</f>
        <v>0</v>
      </c>
      <c r="BH288" s="230">
        <f>IF(N288="sníž. přenesená",J288,0)</f>
        <v>0</v>
      </c>
      <c r="BI288" s="230">
        <f>IF(N288="nulová",J288,0)</f>
        <v>0</v>
      </c>
      <c r="BJ288" s="17" t="s">
        <v>83</v>
      </c>
      <c r="BK288" s="230">
        <f>ROUND(I288*H288,2)</f>
        <v>0</v>
      </c>
      <c r="BL288" s="17" t="s">
        <v>128</v>
      </c>
      <c r="BM288" s="229" t="s">
        <v>473</v>
      </c>
    </row>
    <row r="289" s="2" customFormat="1" ht="6.96" customHeight="1">
      <c r="A289" s="38"/>
      <c r="B289" s="66"/>
      <c r="C289" s="67"/>
      <c r="D289" s="67"/>
      <c r="E289" s="67"/>
      <c r="F289" s="67"/>
      <c r="G289" s="67"/>
      <c r="H289" s="67"/>
      <c r="I289" s="67"/>
      <c r="J289" s="67"/>
      <c r="K289" s="67"/>
      <c r="L289" s="44"/>
      <c r="M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</row>
  </sheetData>
  <sheetProtection sheet="1" autoFilter="0" formatColumns="0" formatRows="0" objects="1" scenarios="1" spinCount="100000" saltValue="NHr1n8JjmDGsxi419F4CVrvUldttu9893REpqxWyuEOUI9H4rqK/IcB07rRRnlXdRIqbEWSXsBCAOsUh9eQBsg==" hashValue="kArGnI/allJRefXCFYLhxdCWD9uDMhYtuT8iJxsW3Pa0Q5ZtG5XFgT3iLmbNcdPGdggBU6yCNU8D3mFbexGCZg==" algorithmName="SHA-512" password="CC35"/>
  <autoFilter ref="C121:K288"/>
  <mergeCells count="9">
    <mergeCell ref="E7:H7"/>
    <mergeCell ref="E9:H9"/>
    <mergeCell ref="E18:H18"/>
    <mergeCell ref="E27:H27"/>
    <mergeCell ref="E85:H85"/>
    <mergeCell ref="E87:H87"/>
    <mergeCell ref="E112:H112"/>
    <mergeCell ref="E114:H11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25" style="1" customWidth="1"/>
    <col min="4" max="4" width="75.83203" style="1" customWidth="1"/>
    <col min="5" max="5" width="13.33203" style="1" customWidth="1"/>
    <col min="6" max="6" width="20" style="1" customWidth="1"/>
    <col min="7" max="7" width="1.667969" style="1" customWidth="1"/>
    <col min="8" max="8" width="8.332031" style="1" customWidth="1"/>
  </cols>
  <sheetData>
    <row r="1" s="1" customFormat="1" ht="11.28" customHeight="1"/>
    <row r="2" s="1" customFormat="1" ht="36.96" customHeight="1"/>
    <row r="3" s="1" customFormat="1" ht="6.96" customHeight="1">
      <c r="B3" s="136"/>
      <c r="C3" s="137"/>
      <c r="D3" s="137"/>
      <c r="E3" s="137"/>
      <c r="F3" s="137"/>
      <c r="G3" s="137"/>
      <c r="H3" s="20"/>
    </row>
    <row r="4" s="1" customFormat="1" ht="24.96" customHeight="1">
      <c r="B4" s="20"/>
      <c r="C4" s="138" t="s">
        <v>474</v>
      </c>
      <c r="H4" s="20"/>
    </row>
    <row r="5" s="1" customFormat="1" ht="12" customHeight="1">
      <c r="B5" s="20"/>
      <c r="C5" s="283" t="s">
        <v>13</v>
      </c>
      <c r="D5" s="147" t="s">
        <v>14</v>
      </c>
      <c r="E5" s="1"/>
      <c r="F5" s="1"/>
      <c r="H5" s="20"/>
    </row>
    <row r="6" s="1" customFormat="1" ht="36.96" customHeight="1">
      <c r="B6" s="20"/>
      <c r="C6" s="284" t="s">
        <v>16</v>
      </c>
      <c r="D6" s="285" t="s">
        <v>17</v>
      </c>
      <c r="E6" s="1"/>
      <c r="F6" s="1"/>
      <c r="H6" s="20"/>
    </row>
    <row r="7" s="1" customFormat="1" ht="16.5" customHeight="1">
      <c r="B7" s="20"/>
      <c r="C7" s="140" t="s">
        <v>22</v>
      </c>
      <c r="D7" s="144" t="str">
        <f>'Rekapitulace stavby'!AN8</f>
        <v>8. 1. 2021</v>
      </c>
      <c r="H7" s="20"/>
    </row>
    <row r="8" s="2" customFormat="1" ht="10.8" customHeight="1">
      <c r="A8" s="38"/>
      <c r="B8" s="44"/>
      <c r="C8" s="38"/>
      <c r="D8" s="38"/>
      <c r="E8" s="38"/>
      <c r="F8" s="38"/>
      <c r="G8" s="38"/>
      <c r="H8" s="44"/>
    </row>
    <row r="9" s="11" customFormat="1" ht="29.28" customHeight="1">
      <c r="A9" s="191"/>
      <c r="B9" s="286"/>
      <c r="C9" s="287" t="s">
        <v>56</v>
      </c>
      <c r="D9" s="288" t="s">
        <v>57</v>
      </c>
      <c r="E9" s="288" t="s">
        <v>107</v>
      </c>
      <c r="F9" s="289" t="s">
        <v>475</v>
      </c>
      <c r="G9" s="191"/>
      <c r="H9" s="286"/>
    </row>
    <row r="10" s="2" customFormat="1" ht="26.4" customHeight="1">
      <c r="A10" s="38"/>
      <c r="B10" s="44"/>
      <c r="C10" s="290" t="s">
        <v>476</v>
      </c>
      <c r="D10" s="290" t="s">
        <v>87</v>
      </c>
      <c r="E10" s="38"/>
      <c r="F10" s="38"/>
      <c r="G10" s="38"/>
      <c r="H10" s="44"/>
    </row>
    <row r="11" s="2" customFormat="1" ht="16.8" customHeight="1">
      <c r="A11" s="38"/>
      <c r="B11" s="44"/>
      <c r="C11" s="291" t="s">
        <v>214</v>
      </c>
      <c r="D11" s="292" t="s">
        <v>1</v>
      </c>
      <c r="E11" s="293" t="s">
        <v>126</v>
      </c>
      <c r="F11" s="294">
        <v>94.400000000000006</v>
      </c>
      <c r="G11" s="38"/>
      <c r="H11" s="44"/>
    </row>
    <row r="12" s="2" customFormat="1" ht="16.8" customHeight="1">
      <c r="A12" s="38"/>
      <c r="B12" s="44"/>
      <c r="C12" s="295" t="s">
        <v>1</v>
      </c>
      <c r="D12" s="295" t="s">
        <v>231</v>
      </c>
      <c r="E12" s="17" t="s">
        <v>1</v>
      </c>
      <c r="F12" s="296">
        <v>0</v>
      </c>
      <c r="G12" s="38"/>
      <c r="H12" s="44"/>
    </row>
    <row r="13" s="2" customFormat="1" ht="16.8" customHeight="1">
      <c r="A13" s="38"/>
      <c r="B13" s="44"/>
      <c r="C13" s="295" t="s">
        <v>1</v>
      </c>
      <c r="D13" s="295" t="s">
        <v>238</v>
      </c>
      <c r="E13" s="17" t="s">
        <v>1</v>
      </c>
      <c r="F13" s="296">
        <v>47.200000000000003</v>
      </c>
      <c r="G13" s="38"/>
      <c r="H13" s="44"/>
    </row>
    <row r="14" s="2" customFormat="1" ht="16.8" customHeight="1">
      <c r="A14" s="38"/>
      <c r="B14" s="44"/>
      <c r="C14" s="295" t="s">
        <v>1</v>
      </c>
      <c r="D14" s="295" t="s">
        <v>239</v>
      </c>
      <c r="E14" s="17" t="s">
        <v>1</v>
      </c>
      <c r="F14" s="296">
        <v>47.200000000000003</v>
      </c>
      <c r="G14" s="38"/>
      <c r="H14" s="44"/>
    </row>
    <row r="15" s="2" customFormat="1" ht="16.8" customHeight="1">
      <c r="A15" s="38"/>
      <c r="B15" s="44"/>
      <c r="C15" s="295" t="s">
        <v>214</v>
      </c>
      <c r="D15" s="295" t="s">
        <v>234</v>
      </c>
      <c r="E15" s="17" t="s">
        <v>1</v>
      </c>
      <c r="F15" s="296">
        <v>94.400000000000006</v>
      </c>
      <c r="G15" s="38"/>
      <c r="H15" s="44"/>
    </row>
    <row r="16" s="2" customFormat="1" ht="16.8" customHeight="1">
      <c r="A16" s="38"/>
      <c r="B16" s="44"/>
      <c r="C16" s="297" t="s">
        <v>477</v>
      </c>
      <c r="D16" s="38"/>
      <c r="E16" s="38"/>
      <c r="F16" s="38"/>
      <c r="G16" s="38"/>
      <c r="H16" s="44"/>
    </row>
    <row r="17" s="2" customFormat="1" ht="16.8" customHeight="1">
      <c r="A17" s="38"/>
      <c r="B17" s="44"/>
      <c r="C17" s="295" t="s">
        <v>235</v>
      </c>
      <c r="D17" s="295" t="s">
        <v>478</v>
      </c>
      <c r="E17" s="17" t="s">
        <v>126</v>
      </c>
      <c r="F17" s="296">
        <v>94.400000000000006</v>
      </c>
      <c r="G17" s="38"/>
      <c r="H17" s="44"/>
    </row>
    <row r="18" s="2" customFormat="1" ht="16.8" customHeight="1">
      <c r="A18" s="38"/>
      <c r="B18" s="44"/>
      <c r="C18" s="295" t="s">
        <v>444</v>
      </c>
      <c r="D18" s="295" t="s">
        <v>479</v>
      </c>
      <c r="E18" s="17" t="s">
        <v>289</v>
      </c>
      <c r="F18" s="296">
        <v>31.265000000000001</v>
      </c>
      <c r="G18" s="38"/>
      <c r="H18" s="44"/>
    </row>
    <row r="19" s="2" customFormat="1" ht="16.8" customHeight="1">
      <c r="A19" s="38"/>
      <c r="B19" s="44"/>
      <c r="C19" s="295" t="s">
        <v>451</v>
      </c>
      <c r="D19" s="295" t="s">
        <v>480</v>
      </c>
      <c r="E19" s="17" t="s">
        <v>289</v>
      </c>
      <c r="F19" s="296">
        <v>375.18000000000001</v>
      </c>
      <c r="G19" s="38"/>
      <c r="H19" s="44"/>
    </row>
    <row r="20" s="2" customFormat="1">
      <c r="A20" s="38"/>
      <c r="B20" s="44"/>
      <c r="C20" s="295" t="s">
        <v>465</v>
      </c>
      <c r="D20" s="295" t="s">
        <v>466</v>
      </c>
      <c r="E20" s="17" t="s">
        <v>289</v>
      </c>
      <c r="F20" s="296">
        <v>11.327999999999999</v>
      </c>
      <c r="G20" s="38"/>
      <c r="H20" s="44"/>
    </row>
    <row r="21" s="2" customFormat="1" ht="16.8" customHeight="1">
      <c r="A21" s="38"/>
      <c r="B21" s="44"/>
      <c r="C21" s="291" t="s">
        <v>208</v>
      </c>
      <c r="D21" s="292" t="s">
        <v>1</v>
      </c>
      <c r="E21" s="293" t="s">
        <v>126</v>
      </c>
      <c r="F21" s="294">
        <v>46.799999999999997</v>
      </c>
      <c r="G21" s="38"/>
      <c r="H21" s="44"/>
    </row>
    <row r="22" s="2" customFormat="1" ht="16.8" customHeight="1">
      <c r="A22" s="38"/>
      <c r="B22" s="44"/>
      <c r="C22" s="295" t="s">
        <v>1</v>
      </c>
      <c r="D22" s="295" t="s">
        <v>231</v>
      </c>
      <c r="E22" s="17" t="s">
        <v>1</v>
      </c>
      <c r="F22" s="296">
        <v>0</v>
      </c>
      <c r="G22" s="38"/>
      <c r="H22" s="44"/>
    </row>
    <row r="23" s="2" customFormat="1" ht="16.8" customHeight="1">
      <c r="A23" s="38"/>
      <c r="B23" s="44"/>
      <c r="C23" s="295" t="s">
        <v>208</v>
      </c>
      <c r="D23" s="295" t="s">
        <v>232</v>
      </c>
      <c r="E23" s="17" t="s">
        <v>1</v>
      </c>
      <c r="F23" s="296">
        <v>46.799999999999997</v>
      </c>
      <c r="G23" s="38"/>
      <c r="H23" s="44"/>
    </row>
    <row r="24" s="2" customFormat="1" ht="16.8" customHeight="1">
      <c r="A24" s="38"/>
      <c r="B24" s="44"/>
      <c r="C24" s="297" t="s">
        <v>477</v>
      </c>
      <c r="D24" s="38"/>
      <c r="E24" s="38"/>
      <c r="F24" s="38"/>
      <c r="G24" s="38"/>
      <c r="H24" s="44"/>
    </row>
    <row r="25" s="2" customFormat="1" ht="16.8" customHeight="1">
      <c r="A25" s="38"/>
      <c r="B25" s="44"/>
      <c r="C25" s="295" t="s">
        <v>228</v>
      </c>
      <c r="D25" s="295" t="s">
        <v>481</v>
      </c>
      <c r="E25" s="17" t="s">
        <v>126</v>
      </c>
      <c r="F25" s="296">
        <v>58.399999999999999</v>
      </c>
      <c r="G25" s="38"/>
      <c r="H25" s="44"/>
    </row>
    <row r="26" s="2" customFormat="1" ht="16.8" customHeight="1">
      <c r="A26" s="38"/>
      <c r="B26" s="44"/>
      <c r="C26" s="295" t="s">
        <v>444</v>
      </c>
      <c r="D26" s="295" t="s">
        <v>479</v>
      </c>
      <c r="E26" s="17" t="s">
        <v>289</v>
      </c>
      <c r="F26" s="296">
        <v>31.265000000000001</v>
      </c>
      <c r="G26" s="38"/>
      <c r="H26" s="44"/>
    </row>
    <row r="27" s="2" customFormat="1" ht="16.8" customHeight="1">
      <c r="A27" s="38"/>
      <c r="B27" s="44"/>
      <c r="C27" s="295" t="s">
        <v>451</v>
      </c>
      <c r="D27" s="295" t="s">
        <v>480</v>
      </c>
      <c r="E27" s="17" t="s">
        <v>289</v>
      </c>
      <c r="F27" s="296">
        <v>375.18000000000001</v>
      </c>
      <c r="G27" s="38"/>
      <c r="H27" s="44"/>
    </row>
    <row r="28" s="2" customFormat="1">
      <c r="A28" s="38"/>
      <c r="B28" s="44"/>
      <c r="C28" s="295" t="s">
        <v>457</v>
      </c>
      <c r="D28" s="295" t="s">
        <v>482</v>
      </c>
      <c r="E28" s="17" t="s">
        <v>289</v>
      </c>
      <c r="F28" s="296">
        <v>8.2370000000000001</v>
      </c>
      <c r="G28" s="38"/>
      <c r="H28" s="44"/>
    </row>
    <row r="29" s="2" customFormat="1" ht="16.8" customHeight="1">
      <c r="A29" s="38"/>
      <c r="B29" s="44"/>
      <c r="C29" s="291" t="s">
        <v>216</v>
      </c>
      <c r="D29" s="292" t="s">
        <v>1</v>
      </c>
      <c r="E29" s="293" t="s">
        <v>217</v>
      </c>
      <c r="F29" s="294">
        <v>117</v>
      </c>
      <c r="G29" s="38"/>
      <c r="H29" s="44"/>
    </row>
    <row r="30" s="2" customFormat="1" ht="16.8" customHeight="1">
      <c r="A30" s="38"/>
      <c r="B30" s="44"/>
      <c r="C30" s="295" t="s">
        <v>1</v>
      </c>
      <c r="D30" s="295" t="s">
        <v>231</v>
      </c>
      <c r="E30" s="17" t="s">
        <v>1</v>
      </c>
      <c r="F30" s="296">
        <v>0</v>
      </c>
      <c r="G30" s="38"/>
      <c r="H30" s="44"/>
    </row>
    <row r="31" s="2" customFormat="1" ht="16.8" customHeight="1">
      <c r="A31" s="38"/>
      <c r="B31" s="44"/>
      <c r="C31" s="295" t="s">
        <v>216</v>
      </c>
      <c r="D31" s="295" t="s">
        <v>218</v>
      </c>
      <c r="E31" s="17" t="s">
        <v>1</v>
      </c>
      <c r="F31" s="296">
        <v>117</v>
      </c>
      <c r="G31" s="38"/>
      <c r="H31" s="44"/>
    </row>
    <row r="32" s="2" customFormat="1" ht="16.8" customHeight="1">
      <c r="A32" s="38"/>
      <c r="B32" s="44"/>
      <c r="C32" s="297" t="s">
        <v>477</v>
      </c>
      <c r="D32" s="38"/>
      <c r="E32" s="38"/>
      <c r="F32" s="38"/>
      <c r="G32" s="38"/>
      <c r="H32" s="44"/>
    </row>
    <row r="33" s="2" customFormat="1" ht="16.8" customHeight="1">
      <c r="A33" s="38"/>
      <c r="B33" s="44"/>
      <c r="C33" s="295" t="s">
        <v>244</v>
      </c>
      <c r="D33" s="295" t="s">
        <v>483</v>
      </c>
      <c r="E33" s="17" t="s">
        <v>217</v>
      </c>
      <c r="F33" s="296">
        <v>117</v>
      </c>
      <c r="G33" s="38"/>
      <c r="H33" s="44"/>
    </row>
    <row r="34" s="2" customFormat="1" ht="16.8" customHeight="1">
      <c r="A34" s="38"/>
      <c r="B34" s="44"/>
      <c r="C34" s="295" t="s">
        <v>444</v>
      </c>
      <c r="D34" s="295" t="s">
        <v>479</v>
      </c>
      <c r="E34" s="17" t="s">
        <v>289</v>
      </c>
      <c r="F34" s="296">
        <v>31.265000000000001</v>
      </c>
      <c r="G34" s="38"/>
      <c r="H34" s="44"/>
    </row>
    <row r="35" s="2" customFormat="1" ht="16.8" customHeight="1">
      <c r="A35" s="38"/>
      <c r="B35" s="44"/>
      <c r="C35" s="295" t="s">
        <v>451</v>
      </c>
      <c r="D35" s="295" t="s">
        <v>480</v>
      </c>
      <c r="E35" s="17" t="s">
        <v>289</v>
      </c>
      <c r="F35" s="296">
        <v>375.18000000000001</v>
      </c>
      <c r="G35" s="38"/>
      <c r="H35" s="44"/>
    </row>
    <row r="36" s="2" customFormat="1">
      <c r="A36" s="38"/>
      <c r="B36" s="44"/>
      <c r="C36" s="295" t="s">
        <v>461</v>
      </c>
      <c r="D36" s="295" t="s">
        <v>484</v>
      </c>
      <c r="E36" s="17" t="s">
        <v>289</v>
      </c>
      <c r="F36" s="296">
        <v>11.699999999999999</v>
      </c>
      <c r="G36" s="38"/>
      <c r="H36" s="44"/>
    </row>
    <row r="37" s="2" customFormat="1" ht="16.8" customHeight="1">
      <c r="A37" s="38"/>
      <c r="B37" s="44"/>
      <c r="C37" s="291" t="s">
        <v>212</v>
      </c>
      <c r="D37" s="292" t="s">
        <v>1</v>
      </c>
      <c r="E37" s="293" t="s">
        <v>126</v>
      </c>
      <c r="F37" s="294">
        <v>58.399999999999999</v>
      </c>
      <c r="G37" s="38"/>
      <c r="H37" s="44"/>
    </row>
    <row r="38" s="2" customFormat="1" ht="16.8" customHeight="1">
      <c r="A38" s="38"/>
      <c r="B38" s="44"/>
      <c r="C38" s="295" t="s">
        <v>1</v>
      </c>
      <c r="D38" s="295" t="s">
        <v>231</v>
      </c>
      <c r="E38" s="17" t="s">
        <v>1</v>
      </c>
      <c r="F38" s="296">
        <v>0</v>
      </c>
      <c r="G38" s="38"/>
      <c r="H38" s="44"/>
    </row>
    <row r="39" s="2" customFormat="1" ht="16.8" customHeight="1">
      <c r="A39" s="38"/>
      <c r="B39" s="44"/>
      <c r="C39" s="295" t="s">
        <v>212</v>
      </c>
      <c r="D39" s="295" t="s">
        <v>243</v>
      </c>
      <c r="E39" s="17" t="s">
        <v>1</v>
      </c>
      <c r="F39" s="296">
        <v>58.399999999999999</v>
      </c>
      <c r="G39" s="38"/>
      <c r="H39" s="44"/>
    </row>
    <row r="40" s="2" customFormat="1" ht="16.8" customHeight="1">
      <c r="A40" s="38"/>
      <c r="B40" s="44"/>
      <c r="C40" s="297" t="s">
        <v>477</v>
      </c>
      <c r="D40" s="38"/>
      <c r="E40" s="38"/>
      <c r="F40" s="38"/>
      <c r="G40" s="38"/>
      <c r="H40" s="44"/>
    </row>
    <row r="41" s="2" customFormat="1" ht="16.8" customHeight="1">
      <c r="A41" s="38"/>
      <c r="B41" s="44"/>
      <c r="C41" s="295" t="s">
        <v>240</v>
      </c>
      <c r="D41" s="295" t="s">
        <v>485</v>
      </c>
      <c r="E41" s="17" t="s">
        <v>126</v>
      </c>
      <c r="F41" s="296">
        <v>58.399999999999999</v>
      </c>
      <c r="G41" s="38"/>
      <c r="H41" s="44"/>
    </row>
    <row r="42" s="2" customFormat="1">
      <c r="A42" s="38"/>
      <c r="B42" s="44"/>
      <c r="C42" s="295" t="s">
        <v>272</v>
      </c>
      <c r="D42" s="295" t="s">
        <v>486</v>
      </c>
      <c r="E42" s="17" t="s">
        <v>220</v>
      </c>
      <c r="F42" s="296">
        <v>60.420000000000002</v>
      </c>
      <c r="G42" s="38"/>
      <c r="H42" s="44"/>
    </row>
    <row r="43" s="2" customFormat="1">
      <c r="A43" s="38"/>
      <c r="B43" s="44"/>
      <c r="C43" s="295" t="s">
        <v>277</v>
      </c>
      <c r="D43" s="295" t="s">
        <v>487</v>
      </c>
      <c r="E43" s="17" t="s">
        <v>220</v>
      </c>
      <c r="F43" s="296">
        <v>181.25999999999999</v>
      </c>
      <c r="G43" s="38"/>
      <c r="H43" s="44"/>
    </row>
    <row r="44" s="2" customFormat="1" ht="16.8" customHeight="1">
      <c r="A44" s="38"/>
      <c r="B44" s="44"/>
      <c r="C44" s="295" t="s">
        <v>287</v>
      </c>
      <c r="D44" s="295" t="s">
        <v>488</v>
      </c>
      <c r="E44" s="17" t="s">
        <v>289</v>
      </c>
      <c r="F44" s="296">
        <v>102.714</v>
      </c>
      <c r="G44" s="38"/>
      <c r="H44" s="44"/>
    </row>
    <row r="45" s="2" customFormat="1" ht="16.8" customHeight="1">
      <c r="A45" s="38"/>
      <c r="B45" s="44"/>
      <c r="C45" s="295" t="s">
        <v>292</v>
      </c>
      <c r="D45" s="295" t="s">
        <v>489</v>
      </c>
      <c r="E45" s="17" t="s">
        <v>220</v>
      </c>
      <c r="F45" s="296">
        <v>111.84</v>
      </c>
      <c r="G45" s="38"/>
      <c r="H45" s="44"/>
    </row>
    <row r="46" s="2" customFormat="1" ht="16.8" customHeight="1">
      <c r="A46" s="38"/>
      <c r="B46" s="44"/>
      <c r="C46" s="291" t="s">
        <v>210</v>
      </c>
      <c r="D46" s="292" t="s">
        <v>1</v>
      </c>
      <c r="E46" s="293" t="s">
        <v>126</v>
      </c>
      <c r="F46" s="294">
        <v>11.6</v>
      </c>
      <c r="G46" s="38"/>
      <c r="H46" s="44"/>
    </row>
    <row r="47" s="2" customFormat="1" ht="16.8" customHeight="1">
      <c r="A47" s="38"/>
      <c r="B47" s="44"/>
      <c r="C47" s="295" t="s">
        <v>210</v>
      </c>
      <c r="D47" s="295" t="s">
        <v>233</v>
      </c>
      <c r="E47" s="17" t="s">
        <v>1</v>
      </c>
      <c r="F47" s="296">
        <v>11.6</v>
      </c>
      <c r="G47" s="38"/>
      <c r="H47" s="44"/>
    </row>
    <row r="48" s="2" customFormat="1" ht="16.8" customHeight="1">
      <c r="A48" s="38"/>
      <c r="B48" s="44"/>
      <c r="C48" s="297" t="s">
        <v>477</v>
      </c>
      <c r="D48" s="38"/>
      <c r="E48" s="38"/>
      <c r="F48" s="38"/>
      <c r="G48" s="38"/>
      <c r="H48" s="44"/>
    </row>
    <row r="49" s="2" customFormat="1" ht="16.8" customHeight="1">
      <c r="A49" s="38"/>
      <c r="B49" s="44"/>
      <c r="C49" s="295" t="s">
        <v>228</v>
      </c>
      <c r="D49" s="295" t="s">
        <v>481</v>
      </c>
      <c r="E49" s="17" t="s">
        <v>126</v>
      </c>
      <c r="F49" s="296">
        <v>58.399999999999999</v>
      </c>
      <c r="G49" s="38"/>
      <c r="H49" s="44"/>
    </row>
    <row r="50" s="2" customFormat="1" ht="16.8" customHeight="1">
      <c r="A50" s="38"/>
      <c r="B50" s="44"/>
      <c r="C50" s="295" t="s">
        <v>240</v>
      </c>
      <c r="D50" s="295" t="s">
        <v>485</v>
      </c>
      <c r="E50" s="17" t="s">
        <v>126</v>
      </c>
      <c r="F50" s="296">
        <v>58.399999999999999</v>
      </c>
      <c r="G50" s="38"/>
      <c r="H50" s="44"/>
    </row>
    <row r="51" s="2" customFormat="1" ht="16.8" customHeight="1">
      <c r="A51" s="38"/>
      <c r="B51" s="44"/>
      <c r="C51" s="295" t="s">
        <v>322</v>
      </c>
      <c r="D51" s="295" t="s">
        <v>490</v>
      </c>
      <c r="E51" s="17" t="s">
        <v>126</v>
      </c>
      <c r="F51" s="296">
        <v>42.200000000000003</v>
      </c>
      <c r="G51" s="38"/>
      <c r="H51" s="44"/>
    </row>
    <row r="52" s="2" customFormat="1" ht="16.8" customHeight="1">
      <c r="A52" s="38"/>
      <c r="B52" s="44"/>
      <c r="C52" s="295" t="s">
        <v>373</v>
      </c>
      <c r="D52" s="295" t="s">
        <v>491</v>
      </c>
      <c r="E52" s="17" t="s">
        <v>126</v>
      </c>
      <c r="F52" s="296">
        <v>42.200000000000003</v>
      </c>
      <c r="G52" s="38"/>
      <c r="H52" s="44"/>
    </row>
    <row r="53" s="2" customFormat="1" ht="16.8" customHeight="1">
      <c r="A53" s="38"/>
      <c r="B53" s="44"/>
      <c r="C53" s="291" t="s">
        <v>219</v>
      </c>
      <c r="D53" s="292" t="s">
        <v>1</v>
      </c>
      <c r="E53" s="293" t="s">
        <v>220</v>
      </c>
      <c r="F53" s="294">
        <v>42.899999999999999</v>
      </c>
      <c r="G53" s="38"/>
      <c r="H53" s="44"/>
    </row>
    <row r="54" s="2" customFormat="1" ht="16.8" customHeight="1">
      <c r="A54" s="38"/>
      <c r="B54" s="44"/>
      <c r="C54" s="295" t="s">
        <v>1</v>
      </c>
      <c r="D54" s="295" t="s">
        <v>231</v>
      </c>
      <c r="E54" s="17" t="s">
        <v>1</v>
      </c>
      <c r="F54" s="296">
        <v>0</v>
      </c>
      <c r="G54" s="38"/>
      <c r="H54" s="44"/>
    </row>
    <row r="55" s="2" customFormat="1" ht="16.8" customHeight="1">
      <c r="A55" s="38"/>
      <c r="B55" s="44"/>
      <c r="C55" s="295" t="s">
        <v>219</v>
      </c>
      <c r="D55" s="295" t="s">
        <v>221</v>
      </c>
      <c r="E55" s="17" t="s">
        <v>1</v>
      </c>
      <c r="F55" s="296">
        <v>42.899999999999999</v>
      </c>
      <c r="G55" s="38"/>
      <c r="H55" s="44"/>
    </row>
    <row r="56" s="2" customFormat="1" ht="16.8" customHeight="1">
      <c r="A56" s="38"/>
      <c r="B56" s="44"/>
      <c r="C56" s="297" t="s">
        <v>477</v>
      </c>
      <c r="D56" s="38"/>
      <c r="E56" s="38"/>
      <c r="F56" s="38"/>
      <c r="G56" s="38"/>
      <c r="H56" s="44"/>
    </row>
    <row r="57" s="2" customFormat="1">
      <c r="A57" s="38"/>
      <c r="B57" s="44"/>
      <c r="C57" s="295" t="s">
        <v>260</v>
      </c>
      <c r="D57" s="295" t="s">
        <v>492</v>
      </c>
      <c r="E57" s="17" t="s">
        <v>220</v>
      </c>
      <c r="F57" s="296">
        <v>42.899999999999999</v>
      </c>
      <c r="G57" s="38"/>
      <c r="H57" s="44"/>
    </row>
    <row r="58" s="2" customFormat="1" ht="16.8" customHeight="1">
      <c r="A58" s="38"/>
      <c r="B58" s="44"/>
      <c r="C58" s="295" t="s">
        <v>263</v>
      </c>
      <c r="D58" s="295" t="s">
        <v>493</v>
      </c>
      <c r="E58" s="17" t="s">
        <v>220</v>
      </c>
      <c r="F58" s="296">
        <v>21.449999999999999</v>
      </c>
      <c r="G58" s="38"/>
      <c r="H58" s="44"/>
    </row>
    <row r="59" s="2" customFormat="1">
      <c r="A59" s="38"/>
      <c r="B59" s="44"/>
      <c r="C59" s="295" t="s">
        <v>272</v>
      </c>
      <c r="D59" s="295" t="s">
        <v>486</v>
      </c>
      <c r="E59" s="17" t="s">
        <v>220</v>
      </c>
      <c r="F59" s="296">
        <v>60.420000000000002</v>
      </c>
      <c r="G59" s="38"/>
      <c r="H59" s="44"/>
    </row>
    <row r="60" s="2" customFormat="1">
      <c r="A60" s="38"/>
      <c r="B60" s="44"/>
      <c r="C60" s="295" t="s">
        <v>277</v>
      </c>
      <c r="D60" s="295" t="s">
        <v>487</v>
      </c>
      <c r="E60" s="17" t="s">
        <v>220</v>
      </c>
      <c r="F60" s="296">
        <v>181.25999999999999</v>
      </c>
      <c r="G60" s="38"/>
      <c r="H60" s="44"/>
    </row>
    <row r="61" s="2" customFormat="1" ht="16.8" customHeight="1">
      <c r="A61" s="38"/>
      <c r="B61" s="44"/>
      <c r="C61" s="295" t="s">
        <v>287</v>
      </c>
      <c r="D61" s="295" t="s">
        <v>488</v>
      </c>
      <c r="E61" s="17" t="s">
        <v>289</v>
      </c>
      <c r="F61" s="296">
        <v>102.714</v>
      </c>
      <c r="G61" s="38"/>
      <c r="H61" s="44"/>
    </row>
    <row r="62" s="2" customFormat="1" ht="16.8" customHeight="1">
      <c r="A62" s="38"/>
      <c r="B62" s="44"/>
      <c r="C62" s="295" t="s">
        <v>292</v>
      </c>
      <c r="D62" s="295" t="s">
        <v>489</v>
      </c>
      <c r="E62" s="17" t="s">
        <v>220</v>
      </c>
      <c r="F62" s="296">
        <v>111.84</v>
      </c>
      <c r="G62" s="38"/>
      <c r="H62" s="44"/>
    </row>
    <row r="63" s="2" customFormat="1" ht="7.44" customHeight="1">
      <c r="A63" s="38"/>
      <c r="B63" s="170"/>
      <c r="C63" s="171"/>
      <c r="D63" s="171"/>
      <c r="E63" s="171"/>
      <c r="F63" s="171"/>
      <c r="G63" s="171"/>
      <c r="H63" s="44"/>
    </row>
    <row r="64" s="2" customFormat="1">
      <c r="A64" s="38"/>
      <c r="B64" s="38"/>
      <c r="C64" s="38"/>
      <c r="D64" s="38"/>
      <c r="E64" s="38"/>
      <c r="F64" s="38"/>
      <c r="G64" s="38"/>
      <c r="H64" s="38"/>
    </row>
  </sheetData>
  <sheetProtection sheet="1" formatColumns="0" formatRows="0" objects="1" scenarios="1" spinCount="100000" saltValue="zlhrHZwurTBjwXRnEufq9rncj1/CE2gDLCrrfhswqWtMraMHGG5n8LAXULh1ySVN2w1BIhDvyT+p5AQPzYpShw==" hashValue="SQt3D8n+ViLlP6pK+3aAEw9s93m1DfREF8uXrgZD0GgAMP/0TyHrev5h6LPQ6sWpoODnMKEIzfwBLjwPiOyXfQ==" algorithmName="SHA-512" password="CC35"/>
  <mergeCells count="2">
    <mergeCell ref="D5:F5"/>
    <mergeCell ref="D6:F6"/>
  </mergeCells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PETR-LB\petrh</dc:creator>
  <cp:lastModifiedBy>PETR-LB\petrh</cp:lastModifiedBy>
  <dcterms:created xsi:type="dcterms:W3CDTF">2021-01-08T13:31:42Z</dcterms:created>
  <dcterms:modified xsi:type="dcterms:W3CDTF">2021-01-08T13:31:46Z</dcterms:modified>
</cp:coreProperties>
</file>