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19440" windowHeight="15600" activeTab="4"/>
  </bookViews>
  <sheets>
    <sheet name="Pokyny pro vyplnění" sheetId="11" r:id="rId1"/>
    <sheet name="Stavba" sheetId="1" r:id="rId2"/>
    <sheet name="VzorPolozky" sheetId="10" state="hidden" r:id="rId3"/>
    <sheet name="SO 01 01 Pol" sheetId="12" r:id="rId4"/>
    <sheet name="SO 01 02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01 Pol'!$1:$7</definedName>
    <definedName name="_xlnm.Print_Titles" localSheetId="4">'SO 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01 Pol'!$A$1:$X$377</definedName>
    <definedName name="_xlnm.Print_Area" localSheetId="4">'SO 01 02 Pol'!$A$1:$X$40</definedName>
    <definedName name="_xlnm.Print_Area" localSheetId="1">Stavba!$A$1:$J$79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" l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G43" i="1"/>
  <c r="F43" i="1"/>
  <c r="G42" i="1"/>
  <c r="F42" i="1"/>
  <c r="G41" i="1"/>
  <c r="F41" i="1"/>
  <c r="G39" i="1"/>
  <c r="F39" i="1"/>
  <c r="G39" i="13"/>
  <c r="BA25" i="13"/>
  <c r="BA23" i="13"/>
  <c r="G8" i="13"/>
  <c r="G9" i="13"/>
  <c r="M9" i="13" s="1"/>
  <c r="I9" i="13"/>
  <c r="I8" i="13" s="1"/>
  <c r="K9" i="13"/>
  <c r="K8" i="13" s="1"/>
  <c r="O9" i="13"/>
  <c r="Q9" i="13"/>
  <c r="Q8" i="13" s="1"/>
  <c r="V9" i="13"/>
  <c r="G10" i="13"/>
  <c r="I10" i="13"/>
  <c r="K10" i="13"/>
  <c r="M10" i="13"/>
  <c r="O10" i="13"/>
  <c r="O8" i="13" s="1"/>
  <c r="Q10" i="13"/>
  <c r="V10" i="13"/>
  <c r="V8" i="13" s="1"/>
  <c r="G12" i="13"/>
  <c r="I12" i="13"/>
  <c r="K12" i="13"/>
  <c r="M12" i="13"/>
  <c r="O12" i="13"/>
  <c r="Q12" i="13"/>
  <c r="V12" i="13"/>
  <c r="G17" i="13"/>
  <c r="I17" i="13"/>
  <c r="K17" i="13"/>
  <c r="M17" i="13"/>
  <c r="O17" i="13"/>
  <c r="Q17" i="13"/>
  <c r="V17" i="13"/>
  <c r="G22" i="13"/>
  <c r="I22" i="13"/>
  <c r="K22" i="13"/>
  <c r="M22" i="13"/>
  <c r="O22" i="13"/>
  <c r="Q22" i="13"/>
  <c r="V22" i="13"/>
  <c r="G24" i="13"/>
  <c r="I24" i="13"/>
  <c r="K24" i="13"/>
  <c r="M24" i="13"/>
  <c r="O24" i="13"/>
  <c r="Q24" i="13"/>
  <c r="V24" i="13"/>
  <c r="G26" i="13"/>
  <c r="I26" i="13"/>
  <c r="K26" i="13"/>
  <c r="M26" i="13"/>
  <c r="O26" i="13"/>
  <c r="Q26" i="13"/>
  <c r="V26" i="13"/>
  <c r="G28" i="13"/>
  <c r="M28" i="13" s="1"/>
  <c r="I28" i="13"/>
  <c r="K28" i="13"/>
  <c r="O28" i="13"/>
  <c r="Q28" i="13"/>
  <c r="V28" i="13"/>
  <c r="G29" i="13"/>
  <c r="I29" i="13"/>
  <c r="K29" i="13"/>
  <c r="M29" i="13"/>
  <c r="O29" i="13"/>
  <c r="Q29" i="13"/>
  <c r="V29" i="13"/>
  <c r="G30" i="13"/>
  <c r="M30" i="13" s="1"/>
  <c r="I30" i="13"/>
  <c r="K30" i="13"/>
  <c r="O30" i="13"/>
  <c r="Q30" i="13"/>
  <c r="V30" i="13"/>
  <c r="G31" i="13"/>
  <c r="I31" i="13"/>
  <c r="K31" i="13"/>
  <c r="M31" i="13"/>
  <c r="O31" i="13"/>
  <c r="Q31" i="13"/>
  <c r="V31" i="13"/>
  <c r="G32" i="13"/>
  <c r="M32" i="13" s="1"/>
  <c r="I32" i="13"/>
  <c r="K32" i="13"/>
  <c r="O32" i="13"/>
  <c r="Q32" i="13"/>
  <c r="V32" i="13"/>
  <c r="G33" i="13"/>
  <c r="I33" i="13"/>
  <c r="K33" i="13"/>
  <c r="G34" i="13"/>
  <c r="I34" i="13"/>
  <c r="K34" i="13"/>
  <c r="M34" i="13"/>
  <c r="M33" i="13" s="1"/>
  <c r="O34" i="13"/>
  <c r="O33" i="13" s="1"/>
  <c r="Q34" i="13"/>
  <c r="Q33" i="13" s="1"/>
  <c r="V34" i="13"/>
  <c r="V33" i="13" s="1"/>
  <c r="G35" i="13"/>
  <c r="G36" i="13"/>
  <c r="I36" i="13"/>
  <c r="I35" i="13" s="1"/>
  <c r="K36" i="13"/>
  <c r="K35" i="13" s="1"/>
  <c r="M36" i="13"/>
  <c r="M35" i="13" s="1"/>
  <c r="O36" i="13"/>
  <c r="O35" i="13" s="1"/>
  <c r="Q36" i="13"/>
  <c r="Q35" i="13" s="1"/>
  <c r="V36" i="13"/>
  <c r="V35" i="13" s="1"/>
  <c r="G37" i="13"/>
  <c r="I37" i="13"/>
  <c r="K37" i="13"/>
  <c r="M37" i="13"/>
  <c r="O37" i="13"/>
  <c r="Q37" i="13"/>
  <c r="V37" i="13"/>
  <c r="AE39" i="13"/>
  <c r="AF39" i="13"/>
  <c r="G376" i="12"/>
  <c r="BA374" i="12"/>
  <c r="BA372" i="12"/>
  <c r="BA369" i="12"/>
  <c r="BA365" i="12"/>
  <c r="BA360" i="12"/>
  <c r="BA358" i="12"/>
  <c r="BA357" i="12"/>
  <c r="BA263" i="12"/>
  <c r="BA206" i="12"/>
  <c r="BA187" i="12"/>
  <c r="BA115" i="12"/>
  <c r="BA81" i="12"/>
  <c r="BA68" i="12"/>
  <c r="BA59" i="12"/>
  <c r="BA25" i="12"/>
  <c r="G8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G13" i="12"/>
  <c r="I13" i="12"/>
  <c r="K13" i="12"/>
  <c r="M13" i="12"/>
  <c r="O13" i="12"/>
  <c r="Q13" i="12"/>
  <c r="V13" i="12"/>
  <c r="V8" i="12" s="1"/>
  <c r="G16" i="12"/>
  <c r="I16" i="12"/>
  <c r="K16" i="12"/>
  <c r="M16" i="12"/>
  <c r="O16" i="12"/>
  <c r="Q16" i="12"/>
  <c r="V16" i="12"/>
  <c r="G19" i="12"/>
  <c r="I19" i="12"/>
  <c r="K19" i="12"/>
  <c r="M19" i="12"/>
  <c r="O19" i="12"/>
  <c r="Q19" i="12"/>
  <c r="V19" i="12"/>
  <c r="G24" i="12"/>
  <c r="I24" i="12"/>
  <c r="K24" i="12"/>
  <c r="M24" i="12"/>
  <c r="O24" i="12"/>
  <c r="Q24" i="12"/>
  <c r="V24" i="12"/>
  <c r="G31" i="12"/>
  <c r="M31" i="12" s="1"/>
  <c r="I31" i="12"/>
  <c r="K31" i="12"/>
  <c r="O31" i="12"/>
  <c r="Q31" i="12"/>
  <c r="V31" i="12"/>
  <c r="G37" i="12"/>
  <c r="M37" i="12" s="1"/>
  <c r="I37" i="12"/>
  <c r="K37" i="12"/>
  <c r="O37" i="12"/>
  <c r="Q37" i="12"/>
  <c r="V37" i="12"/>
  <c r="G42" i="12"/>
  <c r="O42" i="12"/>
  <c r="G43" i="12"/>
  <c r="I43" i="12"/>
  <c r="I42" i="12" s="1"/>
  <c r="K43" i="12"/>
  <c r="K42" i="12" s="1"/>
  <c r="M43" i="12"/>
  <c r="M42" i="12" s="1"/>
  <c r="O43" i="12"/>
  <c r="Q43" i="12"/>
  <c r="Q42" i="12" s="1"/>
  <c r="V43" i="12"/>
  <c r="V42" i="12" s="1"/>
  <c r="K47" i="12"/>
  <c r="G48" i="12"/>
  <c r="I48" i="12"/>
  <c r="I47" i="12" s="1"/>
  <c r="K48" i="12"/>
  <c r="M48" i="12"/>
  <c r="O48" i="12"/>
  <c r="O47" i="12" s="1"/>
  <c r="Q48" i="12"/>
  <c r="Q47" i="12" s="1"/>
  <c r="V48" i="12"/>
  <c r="V47" i="12" s="1"/>
  <c r="G56" i="12"/>
  <c r="G47" i="12" s="1"/>
  <c r="I56" i="12"/>
  <c r="K56" i="12"/>
  <c r="O56" i="12"/>
  <c r="Q56" i="12"/>
  <c r="V56" i="12"/>
  <c r="G57" i="12"/>
  <c r="I57" i="12"/>
  <c r="K57" i="12"/>
  <c r="M57" i="12"/>
  <c r="O57" i="12"/>
  <c r="Q57" i="12"/>
  <c r="V57" i="12"/>
  <c r="G66" i="12"/>
  <c r="I66" i="12"/>
  <c r="K66" i="12"/>
  <c r="M66" i="12"/>
  <c r="O66" i="12"/>
  <c r="Q66" i="12"/>
  <c r="V66" i="12"/>
  <c r="G75" i="12"/>
  <c r="I75" i="12"/>
  <c r="K75" i="12"/>
  <c r="M75" i="12"/>
  <c r="O75" i="12"/>
  <c r="Q75" i="12"/>
  <c r="V75" i="12"/>
  <c r="G80" i="12"/>
  <c r="I80" i="12"/>
  <c r="K80" i="12"/>
  <c r="M80" i="12"/>
  <c r="O80" i="12"/>
  <c r="Q80" i="12"/>
  <c r="V80" i="12"/>
  <c r="G83" i="12"/>
  <c r="M83" i="12" s="1"/>
  <c r="I83" i="12"/>
  <c r="K83" i="12"/>
  <c r="O83" i="12"/>
  <c r="Q83" i="12"/>
  <c r="V83" i="12"/>
  <c r="V85" i="12"/>
  <c r="G86" i="12"/>
  <c r="M86" i="12" s="1"/>
  <c r="I86" i="12"/>
  <c r="K86" i="12"/>
  <c r="O86" i="12"/>
  <c r="Q86" i="12"/>
  <c r="Q85" i="12" s="1"/>
  <c r="V86" i="12"/>
  <c r="G90" i="12"/>
  <c r="M90" i="12" s="1"/>
  <c r="I90" i="12"/>
  <c r="K90" i="12"/>
  <c r="O90" i="12"/>
  <c r="O85" i="12" s="1"/>
  <c r="Q90" i="12"/>
  <c r="V90" i="12"/>
  <c r="G94" i="12"/>
  <c r="I94" i="12"/>
  <c r="K94" i="12"/>
  <c r="M94" i="12"/>
  <c r="O94" i="12"/>
  <c r="Q94" i="12"/>
  <c r="V94" i="12"/>
  <c r="G99" i="12"/>
  <c r="M99" i="12" s="1"/>
  <c r="I99" i="12"/>
  <c r="K99" i="12"/>
  <c r="K85" i="12" s="1"/>
  <c r="O99" i="12"/>
  <c r="Q99" i="12"/>
  <c r="V99" i="12"/>
  <c r="G103" i="12"/>
  <c r="I103" i="12"/>
  <c r="I85" i="12" s="1"/>
  <c r="K103" i="12"/>
  <c r="M103" i="12"/>
  <c r="O103" i="12"/>
  <c r="Q103" i="12"/>
  <c r="V103" i="12"/>
  <c r="G110" i="12"/>
  <c r="I110" i="12"/>
  <c r="I109" i="12" s="1"/>
  <c r="K110" i="12"/>
  <c r="K109" i="12" s="1"/>
  <c r="M110" i="12"/>
  <c r="O110" i="12"/>
  <c r="O109" i="12" s="1"/>
  <c r="Q110" i="12"/>
  <c r="Q109" i="12" s="1"/>
  <c r="V110" i="12"/>
  <c r="G112" i="12"/>
  <c r="I112" i="12"/>
  <c r="K112" i="12"/>
  <c r="M112" i="12"/>
  <c r="O112" i="12"/>
  <c r="Q112" i="12"/>
  <c r="V112" i="12"/>
  <c r="V109" i="12" s="1"/>
  <c r="G114" i="12"/>
  <c r="I114" i="12"/>
  <c r="K114" i="12"/>
  <c r="M114" i="12"/>
  <c r="O114" i="12"/>
  <c r="Q114" i="12"/>
  <c r="V114" i="12"/>
  <c r="G117" i="12"/>
  <c r="I117" i="12"/>
  <c r="K117" i="12"/>
  <c r="M117" i="12"/>
  <c r="O117" i="12"/>
  <c r="Q117" i="12"/>
  <c r="V117" i="12"/>
  <c r="G119" i="12"/>
  <c r="M119" i="12" s="1"/>
  <c r="I119" i="12"/>
  <c r="K119" i="12"/>
  <c r="O119" i="12"/>
  <c r="Q119" i="12"/>
  <c r="V119" i="12"/>
  <c r="G121" i="12"/>
  <c r="M121" i="12" s="1"/>
  <c r="I121" i="12"/>
  <c r="K121" i="12"/>
  <c r="O121" i="12"/>
  <c r="Q121" i="12"/>
  <c r="V121" i="12"/>
  <c r="G123" i="12"/>
  <c r="M123" i="12" s="1"/>
  <c r="I123" i="12"/>
  <c r="K123" i="12"/>
  <c r="O123" i="12"/>
  <c r="Q123" i="12"/>
  <c r="V123" i="12"/>
  <c r="G125" i="12"/>
  <c r="M125" i="12" s="1"/>
  <c r="I125" i="12"/>
  <c r="K125" i="12"/>
  <c r="O125" i="12"/>
  <c r="Q125" i="12"/>
  <c r="V125" i="12"/>
  <c r="G130" i="12"/>
  <c r="I130" i="12"/>
  <c r="K130" i="12"/>
  <c r="M130" i="12"/>
  <c r="O130" i="12"/>
  <c r="Q130" i="12"/>
  <c r="V130" i="12"/>
  <c r="G132" i="12"/>
  <c r="M132" i="12" s="1"/>
  <c r="I132" i="12"/>
  <c r="K132" i="12"/>
  <c r="O132" i="12"/>
  <c r="Q132" i="12"/>
  <c r="V132" i="12"/>
  <c r="G134" i="12"/>
  <c r="I134" i="12"/>
  <c r="K134" i="12"/>
  <c r="M134" i="12"/>
  <c r="O134" i="12"/>
  <c r="Q134" i="12"/>
  <c r="V134" i="12"/>
  <c r="G136" i="12"/>
  <c r="G109" i="12" s="1"/>
  <c r="I136" i="12"/>
  <c r="K136" i="12"/>
  <c r="O136" i="12"/>
  <c r="Q136" i="12"/>
  <c r="V136" i="12"/>
  <c r="G138" i="12"/>
  <c r="I138" i="12"/>
  <c r="K138" i="12"/>
  <c r="M138" i="12"/>
  <c r="O138" i="12"/>
  <c r="Q138" i="12"/>
  <c r="V138" i="12"/>
  <c r="G140" i="12"/>
  <c r="I140" i="12"/>
  <c r="K140" i="12"/>
  <c r="M140" i="12"/>
  <c r="O140" i="12"/>
  <c r="Q140" i="12"/>
  <c r="V140" i="12"/>
  <c r="G142" i="12"/>
  <c r="I142" i="12"/>
  <c r="K142" i="12"/>
  <c r="M142" i="12"/>
  <c r="O142" i="12"/>
  <c r="Q142" i="12"/>
  <c r="V142" i="12"/>
  <c r="G144" i="12"/>
  <c r="I144" i="12"/>
  <c r="K144" i="12"/>
  <c r="M144" i="12"/>
  <c r="O144" i="12"/>
  <c r="Q144" i="12"/>
  <c r="V144" i="12"/>
  <c r="G146" i="12"/>
  <c r="M146" i="12" s="1"/>
  <c r="I146" i="12"/>
  <c r="K146" i="12"/>
  <c r="O146" i="12"/>
  <c r="Q146" i="12"/>
  <c r="V146" i="12"/>
  <c r="G148" i="12"/>
  <c r="M148" i="12" s="1"/>
  <c r="I148" i="12"/>
  <c r="K148" i="12"/>
  <c r="O148" i="12"/>
  <c r="Q148" i="12"/>
  <c r="V148" i="12"/>
  <c r="G150" i="12"/>
  <c r="M150" i="12" s="1"/>
  <c r="I150" i="12"/>
  <c r="K150" i="12"/>
  <c r="O150" i="12"/>
  <c r="Q150" i="12"/>
  <c r="V150" i="12"/>
  <c r="G152" i="12"/>
  <c r="M152" i="12" s="1"/>
  <c r="I152" i="12"/>
  <c r="K152" i="12"/>
  <c r="O152" i="12"/>
  <c r="Q152" i="12"/>
  <c r="V152" i="12"/>
  <c r="G154" i="12"/>
  <c r="I154" i="12"/>
  <c r="K154" i="12"/>
  <c r="M154" i="12"/>
  <c r="O154" i="12"/>
  <c r="Q154" i="12"/>
  <c r="V154" i="12"/>
  <c r="G158" i="12"/>
  <c r="M158" i="12" s="1"/>
  <c r="I158" i="12"/>
  <c r="K158" i="12"/>
  <c r="O158" i="12"/>
  <c r="Q158" i="12"/>
  <c r="V158" i="12"/>
  <c r="G162" i="12"/>
  <c r="I162" i="12"/>
  <c r="K162" i="12"/>
  <c r="M162" i="12"/>
  <c r="O162" i="12"/>
  <c r="Q162" i="12"/>
  <c r="V162" i="12"/>
  <c r="G164" i="12"/>
  <c r="M164" i="12" s="1"/>
  <c r="I164" i="12"/>
  <c r="K164" i="12"/>
  <c r="O164" i="12"/>
  <c r="Q164" i="12"/>
  <c r="V164" i="12"/>
  <c r="G166" i="12"/>
  <c r="I166" i="12"/>
  <c r="K166" i="12"/>
  <c r="M166" i="12"/>
  <c r="O166" i="12"/>
  <c r="Q166" i="12"/>
  <c r="V166" i="12"/>
  <c r="G168" i="12"/>
  <c r="M168" i="12" s="1"/>
  <c r="I168" i="12"/>
  <c r="K168" i="12"/>
  <c r="O168" i="12"/>
  <c r="Q168" i="12"/>
  <c r="V168" i="12"/>
  <c r="G170" i="12"/>
  <c r="I170" i="12"/>
  <c r="K170" i="12"/>
  <c r="M170" i="12"/>
  <c r="O170" i="12"/>
  <c r="Q170" i="12"/>
  <c r="V170" i="12"/>
  <c r="G172" i="12"/>
  <c r="M172" i="12" s="1"/>
  <c r="I172" i="12"/>
  <c r="K172" i="12"/>
  <c r="O172" i="12"/>
  <c r="Q172" i="12"/>
  <c r="V172" i="12"/>
  <c r="G174" i="12"/>
  <c r="M174" i="12" s="1"/>
  <c r="I174" i="12"/>
  <c r="K174" i="12"/>
  <c r="O174" i="12"/>
  <c r="Q174" i="12"/>
  <c r="V174" i="12"/>
  <c r="G176" i="12"/>
  <c r="M176" i="12" s="1"/>
  <c r="I176" i="12"/>
  <c r="K176" i="12"/>
  <c r="O176" i="12"/>
  <c r="Q176" i="12"/>
  <c r="V176" i="12"/>
  <c r="G178" i="12"/>
  <c r="I178" i="12"/>
  <c r="K178" i="12"/>
  <c r="M178" i="12"/>
  <c r="O178" i="12"/>
  <c r="Q178" i="12"/>
  <c r="V178" i="12"/>
  <c r="G180" i="12"/>
  <c r="M180" i="12" s="1"/>
  <c r="I180" i="12"/>
  <c r="K180" i="12"/>
  <c r="O180" i="12"/>
  <c r="Q180" i="12"/>
  <c r="V180" i="12"/>
  <c r="G182" i="12"/>
  <c r="I182" i="12"/>
  <c r="K182" i="12"/>
  <c r="M182" i="12"/>
  <c r="O182" i="12"/>
  <c r="Q182" i="12"/>
  <c r="V182" i="12"/>
  <c r="G186" i="12"/>
  <c r="M186" i="12" s="1"/>
  <c r="I186" i="12"/>
  <c r="K186" i="12"/>
  <c r="O186" i="12"/>
  <c r="Q186" i="12"/>
  <c r="V186" i="12"/>
  <c r="G189" i="12"/>
  <c r="I189" i="12"/>
  <c r="K189" i="12"/>
  <c r="M189" i="12"/>
  <c r="O189" i="12"/>
  <c r="Q189" i="12"/>
  <c r="V189" i="12"/>
  <c r="G191" i="12"/>
  <c r="M191" i="12" s="1"/>
  <c r="I191" i="12"/>
  <c r="K191" i="12"/>
  <c r="O191" i="12"/>
  <c r="Q191" i="12"/>
  <c r="V191" i="12"/>
  <c r="G193" i="12"/>
  <c r="I193" i="12"/>
  <c r="K193" i="12"/>
  <c r="M193" i="12"/>
  <c r="O193" i="12"/>
  <c r="Q193" i="12"/>
  <c r="V193" i="12"/>
  <c r="G195" i="12"/>
  <c r="M195" i="12" s="1"/>
  <c r="I195" i="12"/>
  <c r="K195" i="12"/>
  <c r="O195" i="12"/>
  <c r="Q195" i="12"/>
  <c r="V195" i="12"/>
  <c r="G197" i="12"/>
  <c r="I197" i="12"/>
  <c r="K197" i="12"/>
  <c r="M197" i="12"/>
  <c r="O197" i="12"/>
  <c r="Q197" i="12"/>
  <c r="V197" i="12"/>
  <c r="G199" i="12"/>
  <c r="O199" i="12"/>
  <c r="G200" i="12"/>
  <c r="M200" i="12" s="1"/>
  <c r="M199" i="12" s="1"/>
  <c r="I200" i="12"/>
  <c r="I199" i="12" s="1"/>
  <c r="K200" i="12"/>
  <c r="O200" i="12"/>
  <c r="Q200" i="12"/>
  <c r="Q199" i="12" s="1"/>
  <c r="V200" i="12"/>
  <c r="G202" i="12"/>
  <c r="M202" i="12" s="1"/>
  <c r="I202" i="12"/>
  <c r="K202" i="12"/>
  <c r="K199" i="12" s="1"/>
  <c r="O202" i="12"/>
  <c r="Q202" i="12"/>
  <c r="V202" i="12"/>
  <c r="V199" i="12" s="1"/>
  <c r="G205" i="12"/>
  <c r="M205" i="12" s="1"/>
  <c r="M204" i="12" s="1"/>
  <c r="I205" i="12"/>
  <c r="I204" i="12" s="1"/>
  <c r="K205" i="12"/>
  <c r="K204" i="12" s="1"/>
  <c r="O205" i="12"/>
  <c r="O204" i="12" s="1"/>
  <c r="Q205" i="12"/>
  <c r="Q204" i="12" s="1"/>
  <c r="V205" i="12"/>
  <c r="V204" i="12" s="1"/>
  <c r="G210" i="12"/>
  <c r="I210" i="12"/>
  <c r="K210" i="12"/>
  <c r="M210" i="12"/>
  <c r="O210" i="12"/>
  <c r="Q210" i="12"/>
  <c r="V210" i="12"/>
  <c r="G212" i="12"/>
  <c r="I212" i="12"/>
  <c r="K212" i="12"/>
  <c r="M212" i="12"/>
  <c r="O212" i="12"/>
  <c r="Q212" i="12"/>
  <c r="V212" i="12"/>
  <c r="G214" i="12"/>
  <c r="I214" i="12"/>
  <c r="K214" i="12"/>
  <c r="M214" i="12"/>
  <c r="O214" i="12"/>
  <c r="Q214" i="12"/>
  <c r="V214" i="12"/>
  <c r="G218" i="12"/>
  <c r="M218" i="12" s="1"/>
  <c r="I218" i="12"/>
  <c r="K218" i="12"/>
  <c r="O218" i="12"/>
  <c r="Q218" i="12"/>
  <c r="V218" i="12"/>
  <c r="G230" i="12"/>
  <c r="I230" i="12"/>
  <c r="K230" i="12"/>
  <c r="M230" i="12"/>
  <c r="O230" i="12"/>
  <c r="Q230" i="12"/>
  <c r="V230" i="12"/>
  <c r="G235" i="12"/>
  <c r="M235" i="12" s="1"/>
  <c r="I235" i="12"/>
  <c r="K235" i="12"/>
  <c r="O235" i="12"/>
  <c r="Q235" i="12"/>
  <c r="V235" i="12"/>
  <c r="G238" i="12"/>
  <c r="I238" i="12"/>
  <c r="K238" i="12"/>
  <c r="M238" i="12"/>
  <c r="O238" i="12"/>
  <c r="Q238" i="12"/>
  <c r="V238" i="12"/>
  <c r="G243" i="12"/>
  <c r="M243" i="12" s="1"/>
  <c r="I243" i="12"/>
  <c r="K243" i="12"/>
  <c r="O243" i="12"/>
  <c r="Q243" i="12"/>
  <c r="V243" i="12"/>
  <c r="G246" i="12"/>
  <c r="M246" i="12" s="1"/>
  <c r="I246" i="12"/>
  <c r="K246" i="12"/>
  <c r="O246" i="12"/>
  <c r="Q246" i="12"/>
  <c r="V246" i="12"/>
  <c r="G249" i="12"/>
  <c r="M249" i="12" s="1"/>
  <c r="I249" i="12"/>
  <c r="K249" i="12"/>
  <c r="O249" i="12"/>
  <c r="Q249" i="12"/>
  <c r="V249" i="12"/>
  <c r="G262" i="12"/>
  <c r="I262" i="12"/>
  <c r="K262" i="12"/>
  <c r="M262" i="12"/>
  <c r="O262" i="12"/>
  <c r="Q262" i="12"/>
  <c r="V262" i="12"/>
  <c r="G266" i="12"/>
  <c r="M266" i="12" s="1"/>
  <c r="I266" i="12"/>
  <c r="K266" i="12"/>
  <c r="O266" i="12"/>
  <c r="Q266" i="12"/>
  <c r="V266" i="12"/>
  <c r="G269" i="12"/>
  <c r="I269" i="12"/>
  <c r="K269" i="12"/>
  <c r="M269" i="12"/>
  <c r="O269" i="12"/>
  <c r="Q269" i="12"/>
  <c r="V269" i="12"/>
  <c r="G272" i="12"/>
  <c r="I272" i="12"/>
  <c r="K272" i="12"/>
  <c r="M272" i="12"/>
  <c r="O272" i="12"/>
  <c r="Q272" i="12"/>
  <c r="V272" i="12"/>
  <c r="G275" i="12"/>
  <c r="I275" i="12"/>
  <c r="K275" i="12"/>
  <c r="M275" i="12"/>
  <c r="O275" i="12"/>
  <c r="Q275" i="12"/>
  <c r="V275" i="12"/>
  <c r="G277" i="12"/>
  <c r="O277" i="12"/>
  <c r="G278" i="12"/>
  <c r="I278" i="12"/>
  <c r="I277" i="12" s="1"/>
  <c r="K278" i="12"/>
  <c r="K277" i="12" s="1"/>
  <c r="M278" i="12"/>
  <c r="M277" i="12" s="1"/>
  <c r="O278" i="12"/>
  <c r="Q278" i="12"/>
  <c r="Q277" i="12" s="1"/>
  <c r="V278" i="12"/>
  <c r="V277" i="12" s="1"/>
  <c r="G280" i="12"/>
  <c r="K280" i="12"/>
  <c r="V280" i="12"/>
  <c r="G281" i="12"/>
  <c r="I281" i="12"/>
  <c r="I280" i="12" s="1"/>
  <c r="K281" i="12"/>
  <c r="M281" i="12"/>
  <c r="M280" i="12" s="1"/>
  <c r="O281" i="12"/>
  <c r="O280" i="12" s="1"/>
  <c r="Q281" i="12"/>
  <c r="Q280" i="12" s="1"/>
  <c r="V281" i="12"/>
  <c r="G283" i="12"/>
  <c r="O283" i="12"/>
  <c r="G284" i="12"/>
  <c r="I284" i="12"/>
  <c r="I283" i="12" s="1"/>
  <c r="K284" i="12"/>
  <c r="K283" i="12" s="1"/>
  <c r="M284" i="12"/>
  <c r="M283" i="12" s="1"/>
  <c r="O284" i="12"/>
  <c r="Q284" i="12"/>
  <c r="Q283" i="12" s="1"/>
  <c r="V284" i="12"/>
  <c r="G286" i="12"/>
  <c r="M286" i="12" s="1"/>
  <c r="I286" i="12"/>
  <c r="K286" i="12"/>
  <c r="O286" i="12"/>
  <c r="Q286" i="12"/>
  <c r="V286" i="12"/>
  <c r="V283" i="12" s="1"/>
  <c r="G289" i="12"/>
  <c r="M289" i="12" s="1"/>
  <c r="M288" i="12" s="1"/>
  <c r="I289" i="12"/>
  <c r="K289" i="12"/>
  <c r="K288" i="12" s="1"/>
  <c r="O289" i="12"/>
  <c r="O288" i="12" s="1"/>
  <c r="Q289" i="12"/>
  <c r="Q288" i="12" s="1"/>
  <c r="V289" i="12"/>
  <c r="V288" i="12" s="1"/>
  <c r="G297" i="12"/>
  <c r="I297" i="12"/>
  <c r="I288" i="12" s="1"/>
  <c r="K297" i="12"/>
  <c r="M297" i="12"/>
  <c r="O297" i="12"/>
  <c r="Q297" i="12"/>
  <c r="V297" i="12"/>
  <c r="G305" i="12"/>
  <c r="I305" i="12"/>
  <c r="K305" i="12"/>
  <c r="M305" i="12"/>
  <c r="O305" i="12"/>
  <c r="Q305" i="12"/>
  <c r="V305" i="12"/>
  <c r="G308" i="12"/>
  <c r="M308" i="12" s="1"/>
  <c r="M307" i="12" s="1"/>
  <c r="I308" i="12"/>
  <c r="I307" i="12" s="1"/>
  <c r="K308" i="12"/>
  <c r="K307" i="12" s="1"/>
  <c r="O308" i="12"/>
  <c r="O307" i="12" s="1"/>
  <c r="Q308" i="12"/>
  <c r="Q307" i="12" s="1"/>
  <c r="V308" i="12"/>
  <c r="V307" i="12" s="1"/>
  <c r="G331" i="12"/>
  <c r="I331" i="12"/>
  <c r="K331" i="12"/>
  <c r="M331" i="12"/>
  <c r="O331" i="12"/>
  <c r="Q331" i="12"/>
  <c r="V331" i="12"/>
  <c r="G334" i="12"/>
  <c r="I334" i="12"/>
  <c r="K334" i="12"/>
  <c r="M334" i="12"/>
  <c r="O334" i="12"/>
  <c r="Q334" i="12"/>
  <c r="V334" i="12"/>
  <c r="G337" i="12"/>
  <c r="G336" i="12" s="1"/>
  <c r="I337" i="12"/>
  <c r="I336" i="12" s="1"/>
  <c r="K337" i="12"/>
  <c r="K336" i="12" s="1"/>
  <c r="O337" i="12"/>
  <c r="O336" i="12" s="1"/>
  <c r="Q337" i="12"/>
  <c r="Q336" i="12" s="1"/>
  <c r="V337" i="12"/>
  <c r="V336" i="12" s="1"/>
  <c r="G339" i="12"/>
  <c r="I339" i="12"/>
  <c r="K339" i="12"/>
  <c r="M339" i="12"/>
  <c r="O339" i="12"/>
  <c r="Q339" i="12"/>
  <c r="V339" i="12"/>
  <c r="V341" i="12"/>
  <c r="G342" i="12"/>
  <c r="G341" i="12" s="1"/>
  <c r="I342" i="12"/>
  <c r="I341" i="12" s="1"/>
  <c r="K342" i="12"/>
  <c r="M342" i="12"/>
  <c r="O342" i="12"/>
  <c r="O341" i="12" s="1"/>
  <c r="Q342" i="12"/>
  <c r="Q341" i="12" s="1"/>
  <c r="V342" i="12"/>
  <c r="G344" i="12"/>
  <c r="M344" i="12" s="1"/>
  <c r="I344" i="12"/>
  <c r="K344" i="12"/>
  <c r="O344" i="12"/>
  <c r="Q344" i="12"/>
  <c r="V344" i="12"/>
  <c r="G346" i="12"/>
  <c r="I346" i="12"/>
  <c r="K346" i="12"/>
  <c r="K341" i="12" s="1"/>
  <c r="M346" i="12"/>
  <c r="O346" i="12"/>
  <c r="Q346" i="12"/>
  <c r="V346" i="12"/>
  <c r="G350" i="12"/>
  <c r="G349" i="12" s="1"/>
  <c r="I350" i="12"/>
  <c r="I349" i="12" s="1"/>
  <c r="K350" i="12"/>
  <c r="O350" i="12"/>
  <c r="O349" i="12" s="1"/>
  <c r="Q350" i="12"/>
  <c r="Q349" i="12" s="1"/>
  <c r="V350" i="12"/>
  <c r="G351" i="12"/>
  <c r="M351" i="12" s="1"/>
  <c r="I351" i="12"/>
  <c r="K351" i="12"/>
  <c r="O351" i="12"/>
  <c r="Q351" i="12"/>
  <c r="V351" i="12"/>
  <c r="G352" i="12"/>
  <c r="I352" i="12"/>
  <c r="K352" i="12"/>
  <c r="M352" i="12"/>
  <c r="O352" i="12"/>
  <c r="Q352" i="12"/>
  <c r="V352" i="12"/>
  <c r="G354" i="12"/>
  <c r="I354" i="12"/>
  <c r="K354" i="12"/>
  <c r="K349" i="12" s="1"/>
  <c r="M354" i="12"/>
  <c r="O354" i="12"/>
  <c r="Q354" i="12"/>
  <c r="V354" i="12"/>
  <c r="G355" i="12"/>
  <c r="I355" i="12"/>
  <c r="K355" i="12"/>
  <c r="M355" i="12"/>
  <c r="O355" i="12"/>
  <c r="Q355" i="12"/>
  <c r="V355" i="12"/>
  <c r="G356" i="12"/>
  <c r="M356" i="12" s="1"/>
  <c r="I356" i="12"/>
  <c r="K356" i="12"/>
  <c r="O356" i="12"/>
  <c r="Q356" i="12"/>
  <c r="V356" i="12"/>
  <c r="G359" i="12"/>
  <c r="I359" i="12"/>
  <c r="K359" i="12"/>
  <c r="M359" i="12"/>
  <c r="O359" i="12"/>
  <c r="Q359" i="12"/>
  <c r="V359" i="12"/>
  <c r="V349" i="12" s="1"/>
  <c r="G362" i="12"/>
  <c r="G361" i="12" s="1"/>
  <c r="I362" i="12"/>
  <c r="I361" i="12" s="1"/>
  <c r="K362" i="12"/>
  <c r="M362" i="12"/>
  <c r="M361" i="12" s="1"/>
  <c r="O362" i="12"/>
  <c r="O361" i="12" s="1"/>
  <c r="Q362" i="12"/>
  <c r="Q361" i="12" s="1"/>
  <c r="V362" i="12"/>
  <c r="G364" i="12"/>
  <c r="M364" i="12" s="1"/>
  <c r="I364" i="12"/>
  <c r="K364" i="12"/>
  <c r="K361" i="12" s="1"/>
  <c r="O364" i="12"/>
  <c r="Q364" i="12"/>
  <c r="V364" i="12"/>
  <c r="G366" i="12"/>
  <c r="I366" i="12"/>
  <c r="K366" i="12"/>
  <c r="M366" i="12"/>
  <c r="O366" i="12"/>
  <c r="Q366" i="12"/>
  <c r="V366" i="12"/>
  <c r="G368" i="12"/>
  <c r="M368" i="12" s="1"/>
  <c r="I368" i="12"/>
  <c r="K368" i="12"/>
  <c r="O368" i="12"/>
  <c r="Q368" i="12"/>
  <c r="V368" i="12"/>
  <c r="V361" i="12" s="1"/>
  <c r="G370" i="12"/>
  <c r="G371" i="12"/>
  <c r="M371" i="12" s="1"/>
  <c r="M370" i="12" s="1"/>
  <c r="I371" i="12"/>
  <c r="I370" i="12" s="1"/>
  <c r="K371" i="12"/>
  <c r="K370" i="12" s="1"/>
  <c r="O371" i="12"/>
  <c r="O370" i="12" s="1"/>
  <c r="Q371" i="12"/>
  <c r="Q370" i="12" s="1"/>
  <c r="V371" i="12"/>
  <c r="V370" i="12" s="1"/>
  <c r="G373" i="12"/>
  <c r="I373" i="12"/>
  <c r="K373" i="12"/>
  <c r="M373" i="12"/>
  <c r="O373" i="12"/>
  <c r="Q373" i="12"/>
  <c r="V373" i="12"/>
  <c r="AE376" i="12"/>
  <c r="AF376" i="12"/>
  <c r="I20" i="1"/>
  <c r="I19" i="1"/>
  <c r="I18" i="1"/>
  <c r="I17" i="1"/>
  <c r="I16" i="1"/>
  <c r="I79" i="1"/>
  <c r="J76" i="1" s="1"/>
  <c r="AZ54" i="1"/>
  <c r="AZ53" i="1"/>
  <c r="AZ51" i="1"/>
  <c r="AZ49" i="1"/>
  <c r="AZ47" i="1"/>
  <c r="F44" i="1"/>
  <c r="G23" i="1" s="1"/>
  <c r="G44" i="1"/>
  <c r="G25" i="1" s="1"/>
  <c r="A25" i="1" s="1"/>
  <c r="G26" i="1" s="1"/>
  <c r="H43" i="1"/>
  <c r="I43" i="1" s="1"/>
  <c r="H42" i="1"/>
  <c r="I42" i="1" s="1"/>
  <c r="H41" i="1"/>
  <c r="I41" i="1" s="1"/>
  <c r="H40" i="1"/>
  <c r="H39" i="1"/>
  <c r="H44" i="1" s="1"/>
  <c r="J28" i="1"/>
  <c r="J26" i="1"/>
  <c r="G38" i="1"/>
  <c r="F38" i="1"/>
  <c r="J23" i="1"/>
  <c r="J24" i="1"/>
  <c r="J25" i="1"/>
  <c r="J27" i="1"/>
  <c r="E24" i="1"/>
  <c r="E26" i="1"/>
  <c r="J77" i="1" l="1"/>
  <c r="J61" i="1"/>
  <c r="J62" i="1"/>
  <c r="J65" i="1"/>
  <c r="J74" i="1"/>
  <c r="J71" i="1"/>
  <c r="J72" i="1"/>
  <c r="J66" i="1"/>
  <c r="J73" i="1"/>
  <c r="J67" i="1"/>
  <c r="J60" i="1"/>
  <c r="J68" i="1"/>
  <c r="J78" i="1"/>
  <c r="J75" i="1"/>
  <c r="J63" i="1"/>
  <c r="J69" i="1"/>
  <c r="J64" i="1"/>
  <c r="J70" i="1"/>
  <c r="A26" i="1"/>
  <c r="G28" i="1"/>
  <c r="A23" i="1"/>
  <c r="M8" i="13"/>
  <c r="M8" i="12"/>
  <c r="M341" i="12"/>
  <c r="M85" i="12"/>
  <c r="M337" i="12"/>
  <c r="M336" i="12" s="1"/>
  <c r="M350" i="12"/>
  <c r="M349" i="12" s="1"/>
  <c r="G85" i="12"/>
  <c r="G307" i="12"/>
  <c r="M136" i="12"/>
  <c r="M109" i="12" s="1"/>
  <c r="M56" i="12"/>
  <c r="M47" i="12" s="1"/>
  <c r="G288" i="12"/>
  <c r="G204" i="12"/>
  <c r="I21" i="1"/>
  <c r="I39" i="1"/>
  <c r="I44" i="1" s="1"/>
  <c r="J79" i="1" l="1"/>
  <c r="A24" i="1"/>
  <c r="G24" i="1"/>
  <c r="A27" i="1" s="1"/>
  <c r="J43" i="1"/>
  <c r="J42" i="1"/>
  <c r="J39" i="1"/>
  <c r="J44" i="1" s="1"/>
  <c r="J41" i="1"/>
  <c r="A29" i="1" l="1"/>
  <c r="G29" i="1"/>
  <c r="G27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Michal Valenta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>
  <authors>
    <author>Michal Valenta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<sst xmlns="http://schemas.openxmlformats.org/spreadsheetml/2006/main" count="1708" uniqueCount="606">
  <si>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</si>
  <si>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</si>
  <si>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</si>
  <si>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</si>
  <si>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</si>
  <si>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</si>
  <si>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</si>
  <si>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</si>
  <si>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</si>
  <si>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</si>
  <si>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</si>
  <si>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</si>
  <si>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</si>
  <si>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</si>
  <si>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</si>
  <si>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</si>
  <si>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</si>
  <si>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</si>
  <si>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</si>
  <si>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</si>
  <si>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</si>
  <si>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</si>
  <si>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</si>
  <si>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</si>
  <si>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</si>
  <si>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</si>
  <si>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</si>
  <si>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</si>
  <si>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</si>
  <si>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</si>
  <si>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</si>
  <si>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</si>
  <si>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</si>
  <si>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</si>
  <si>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</si>
  <si>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</si>
  <si>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</si>
  <si>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</si>
  <si>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</si>
  <si>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</si>
  <si>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</si>
  <si>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</si>
  <si>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</si>
  <si>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P-13-2021</t>
  </si>
  <si>
    <t>ZŠ Újezd u Brna - stavební úpravy vyvolané novým PBŘS</t>
  </si>
  <si>
    <t>Stavba</t>
  </si>
  <si>
    <t>Stavební objekt</t>
  </si>
  <si>
    <t>SO 01</t>
  </si>
  <si>
    <t>Základní škola</t>
  </si>
  <si>
    <t>01</t>
  </si>
  <si>
    <t>Architektonicko stavební řešení</t>
  </si>
  <si>
    <t>02</t>
  </si>
  <si>
    <t>ZTI rozvody požární vody</t>
  </si>
  <si>
    <t>Celkem za stavbu</t>
  </si>
  <si>
    <t>CZK</t>
  </si>
  <si>
    <t>#POPR</t>
  </si>
  <si>
    <t>Popis rozpočtu: 02 - ZTI rozvody požární vody</t>
  </si>
  <si>
    <t>D+M vyjadřuje popis položky obsahující dodávku a montáž zařízenení včetně uvedení do provozu.</t>
  </si>
  <si>
    <t>Zhotovitel je povinen provést na svůj náklad veškeré práce a dodávky, které jsou v projektové dokumentaci obsaženy, bez ohledu na to, zda jsou obsaženy v textové anebo ve výkresové části, jakož i práce, které v dokumentaci sice obsaženy nejsou, ale které jsou nezbytné pro provedení díla a jeho řádné fungování. Je v zájmu zhotovitele jako odborné firmy se řádně seznámit s projektovou dokumentací a v případě zjištění absence technologie nebo její části, která je bezpodmínečně nutná k realizaci a správnému provozu zařízení, tuto technologii či její část zapracovat jak v cenové kalkulaci, tak při realizaci. Zároveň zhotovitel o této skutečnosti informuje neprodleně investora a projektanta technologie.</t>
  </si>
  <si>
    <t>Zhotovitel si vytvoří dílenskou dokumentaci, kde bude vyřešeno nastavení a zaregulování celého systému dle použitých výrobců.</t>
  </si>
  <si>
    <t>Projektování dokumentace není nadřazena pokynům výrobců a jejich návodů. Zhotovitel je povinen se seznámit s konkrétními pokyny výrobců jednotlivých zařízení.</t>
  </si>
  <si>
    <t>Zhotovitel musí do nabídkové ceny zohlednit veškeré náklady vyplývající ze specifických nároků na montáž zařízení jednotlivých výrobců.</t>
  </si>
  <si>
    <t>Rekapitulace dílů</t>
  </si>
  <si>
    <t>Typ dílu</t>
  </si>
  <si>
    <t>3</t>
  </si>
  <si>
    <t>Svislé a kompletní konstrukce</t>
  </si>
  <si>
    <t>4</t>
  </si>
  <si>
    <t>Vodorovné konstrukce</t>
  </si>
  <si>
    <t>40</t>
  </si>
  <si>
    <t>Požární ucpávky</t>
  </si>
  <si>
    <t>61</t>
  </si>
  <si>
    <t>Úpravy povrchů vnitřní</t>
  </si>
  <si>
    <t>64</t>
  </si>
  <si>
    <t>Výplně otvorů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</si>
  <si>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</si>
  <si>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</si>
  <si>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</si>
  <si>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</si>
  <si>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</si>
  <si>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</si>
  <si>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722</t>
  </si>
  <si>
    <t>Vnitřní vodovod</t>
  </si>
  <si>
    <t>728</t>
  </si>
  <si>
    <t>Vzduchotechnika</t>
  </si>
  <si>
    <t>734</t>
  </si>
  <si>
    <t>Armatury</t>
  </si>
  <si>
    <t>766</t>
  </si>
  <si>
    <t>Konstrukce truhlářské</t>
  </si>
  <si>
    <t>767</t>
  </si>
  <si>
    <t>Konstrukce zámečnické</t>
  </si>
  <si>
    <t>783</t>
  </si>
  <si>
    <t>Nátěry</t>
  </si>
  <si>
    <t>784</t>
  </si>
  <si>
    <t>Malby</t>
  </si>
  <si>
    <t>799</t>
  </si>
  <si>
    <t>Ostatní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</si>
  <si>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</si>
  <si>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</si>
  <si>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</si>
  <si>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</si>
  <si>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</si>
  <si>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</si>
  <si>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</si>
  <si>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</si>
  <si>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</si>
  <si>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</si>
  <si>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</si>
  <si>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</si>
  <si>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</si>
  <si>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</si>
  <si>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</si>
  <si>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</si>
  <si>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</si>
  <si>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</si>
  <si>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</si>
  <si>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</si>
  <si>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</si>
  <si>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</si>
  <si>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</si>
  <si>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</si>
  <si>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</si>
  <si>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</si>
  <si>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</si>
  <si>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</si>
  <si>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</si>
  <si>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</si>
  <si>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</si>
  <si>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</si>
  <si>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</si>
  <si>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310237281RT1</t>
  </si>
  <si>
    <t>Zazdívka otvorů o ploše přes 0,09 m2 do 0,25 m2 ve zdivu nadzákladovém cihlami pálenými o tloušťce zdi přes 750 do 900 mm</t>
  </si>
  <si>
    <t>kus</t>
  </si>
  <si>
    <t>801-4</t>
  </si>
  <si>
    <t>RTS 21/ I</t>
  </si>
  <si>
    <t>RTS 21/ II</t>
  </si>
  <si>
    <t>Práce</t>
  </si>
  <si>
    <t>POL1_</t>
  </si>
  <si>
    <t>včetně pomocného pracovního lešení</t>
  </si>
  <si>
    <t>SPI</t>
  </si>
  <si>
    <t xml:space="preserve">požadavek ZTI : </t>
  </si>
  <si>
    <t>VV</t>
  </si>
  <si>
    <t>zazdění přístupu do instalačního kanálu : 1</t>
  </si>
  <si>
    <t>310271520R00</t>
  </si>
  <si>
    <t>Zazdívka otvorů z pórobetonových tvárnic plochy od 0,25 m2 do 1 m2 , tloušťka zdiva 200 mm</t>
  </si>
  <si>
    <t>m3</t>
  </si>
  <si>
    <t>ve zdivu nadzákladovém, včetně pomocného pracovního lešení</t>
  </si>
  <si>
    <t>zazdění okna 2NP budova C : 1,2*0,6*0,15</t>
  </si>
  <si>
    <t>310271620R00</t>
  </si>
  <si>
    <t>Zazdívka otvorů z pórobetonových tvárnic plochy od 1 m2 do 4 m2, tloušťka zdiva 200 mm</t>
  </si>
  <si>
    <t>Zazdění dveří v 1PP - C (šatna) : 1,45*1,97*0,2</t>
  </si>
  <si>
    <t>317121049R00</t>
  </si>
  <si>
    <t>Překlady pórobetonové nenosné délky 2500 mm, šířky 100 mm, výšky 249 mm</t>
  </si>
  <si>
    <t>801-1</t>
  </si>
  <si>
    <t xml:space="preserve">Překlad v budově C : </t>
  </si>
  <si>
    <t>1PP : 2</t>
  </si>
  <si>
    <t>1NP : 1</t>
  </si>
  <si>
    <t>2NP : 1</t>
  </si>
  <si>
    <t>342012224RT1</t>
  </si>
  <si>
    <t>Příčky z desek sádrokartonových jednoduché opláštění, jednoduchá konstrukce CW 75 tloušťka příčky 100 mm, desky protipožární impregnované, tloušťky 12,5 mm, tloušťka izolace 80 mm, požární odolnost EI 45</t>
  </si>
  <si>
    <t>m2</t>
  </si>
  <si>
    <t>zřízení nosné konstrukce příčky, vložení tepelné izolace tl. do 5 cm, montáž desek, tmelení spár Q2 a úprava rohů. Včetně dodávek materiálu.</t>
  </si>
  <si>
    <t xml:space="preserve">Sádrokarotnové příčky 4NP budova B : </t>
  </si>
  <si>
    <t>Telekomunikační zařízení : 3,7*2,6-0,9*2,02</t>
  </si>
  <si>
    <t>2*(1,0*2,6+2,0*0,75+((2,0*1,85)/2))</t>
  </si>
  <si>
    <t>3,7*0,75</t>
  </si>
  <si>
    <t>Serverovna : 2*1,45*2,6+2*1,6*2,6-0,9*2,02</t>
  </si>
  <si>
    <t>342256253R00</t>
  </si>
  <si>
    <t>Příčky z cihel a tvárnic nepálených příčky z příčkovek pórobetonových tloušťky 100 mm</t>
  </si>
  <si>
    <t>včetně pomocného lešení</t>
  </si>
  <si>
    <t>Budova C - 1PP : 2,975*3,5-1,9*2,1</t>
  </si>
  <si>
    <t>1,25*3,5-0,9*2,1</t>
  </si>
  <si>
    <t>Budova C - 1NP : 2,42*3,5-1,0*2,1</t>
  </si>
  <si>
    <t>Budova C - 2NP : 2,45*3,5-2,1*2,3</t>
  </si>
  <si>
    <t>342264051RT2</t>
  </si>
  <si>
    <t>Podhledy na kovové konstrukci opláštěné deskami sádrokartonovými nosná konstrukce z profilů CD s přímým uchycením 1x deska, tloušťky 12,5 mm, protipožární, bez izolace</t>
  </si>
  <si>
    <t/>
  </si>
  <si>
    <t>č.m. 0.16 - 1PP-B : 1,78*19,3</t>
  </si>
  <si>
    <t>č.m. 0.15 - 1PP - C : 2,69*1,51</t>
  </si>
  <si>
    <t>č.m. 0.04 - 1PP - C : 3,120*2,525</t>
  </si>
  <si>
    <t>411081423RX</t>
  </si>
  <si>
    <t>D+M samonos. podhledu SDK tl.desky 12,5 a 18 mm,2xpruh SDK,ocel rošt,2xR-CW profil,MW 40mm,EI 30 DP1, podrobněji viz PBŘ</t>
  </si>
  <si>
    <t>Vlastní</t>
  </si>
  <si>
    <t xml:space="preserve">Samonostný podhled ve 4NP budovy B : </t>
  </si>
  <si>
    <t>Telekomunikační zařízení : 1,0*3,7+2,73*3,7</t>
  </si>
  <si>
    <t>Servrovna : 1,45*1,6</t>
  </si>
  <si>
    <t>40-001</t>
  </si>
  <si>
    <t>D+M Požární zpěnovací páska s instalací do dveřních křídel, včetně provedení drážek</t>
  </si>
  <si>
    <t xml:space="preserve">m     </t>
  </si>
  <si>
    <t>Indiv</t>
  </si>
  <si>
    <t>1NP - A : 5*(2*2,43+1,2)</t>
  </si>
  <si>
    <t>1NP - A/B : 2*2,2+1,2</t>
  </si>
  <si>
    <t>1NP - B : 5*(2*2,13+0,94)</t>
  </si>
  <si>
    <t>2NP - A : 6*(2*2,4+1,2)</t>
  </si>
  <si>
    <t>2NP - A/B : 2*2,27+1,12</t>
  </si>
  <si>
    <t>2NP - B : 3*(2*2,13+0,94)+2*(2*1,97+0,8)</t>
  </si>
  <si>
    <t>3NP - B : 3*(2*2,13+0,94)+(2*1,97+1,05)+2*(2*1,97+0,9)</t>
  </si>
  <si>
    <t>40-002</t>
  </si>
  <si>
    <t>D+M Ucpávky protipožární rozvodů elektro, včetně zapravení okolní omítky, podrobněji viz PBŘ</t>
  </si>
  <si>
    <t>soubor</t>
  </si>
  <si>
    <t>POL1_0</t>
  </si>
  <si>
    <t>72130006TX</t>
  </si>
  <si>
    <t>Protipožární manžeta pro potrubí do DN50, včetně montáže a příslušenství, včetně zapravení okolní omítky</t>
  </si>
  <si>
    <t xml:space="preserve">ks    </t>
  </si>
  <si>
    <t>- Těsnění hořlavého potrubí v daném průměru v prostupech skrze stěny a stropy požárně dělících úseků</t>
  </si>
  <si>
    <t>POP</t>
  </si>
  <si>
    <t>- Zpětně instalovatelná protipožární manžeta s krytem z galvanicky pozinkované oceli na vytvoření ohňové a kouřové bariéry okolo stávajících průchodů potrubí.</t>
  </si>
  <si>
    <t>- Kotevní úhelníky a kotvy</t>
  </si>
  <si>
    <t>- Průměr trubky - rozsah: 65 - 78 mm</t>
  </si>
  <si>
    <t>- Základní materiály: Beton, Sádrokarton, Zdivo</t>
  </si>
  <si>
    <t>- Bez kontrol, bez štítků a bez dokumentace zhotovení.</t>
  </si>
  <si>
    <t>potrubí vodovodu a topení procházející skrz stěnu vč. rerzervy : 50</t>
  </si>
  <si>
    <t>72130007TX</t>
  </si>
  <si>
    <t>Protipožární manžeta pro potrubí do DN150, včetně montáže a příslušenství, včetně zapravení okolní omítky</t>
  </si>
  <si>
    <t>- Průměr trubky - rozsah: 92 - 115 mm</t>
  </si>
  <si>
    <t>potrubí plynu a kanalizace procházející skrz stěnu vč. rerzervy : 20</t>
  </si>
  <si>
    <t>721306001TX</t>
  </si>
  <si>
    <t>Kontrola provedení požární ucpávky, označení štítkem a zanesení do dokumentace požárních ucpávek</t>
  </si>
  <si>
    <t>Odkaz na mn. položky pořadí 11 : 50,00000</t>
  </si>
  <si>
    <t>Odkaz na mn. položky pořadí 12 : 20,00000</t>
  </si>
  <si>
    <t>Odkaz na mn. položky pořadí 14 : 60,00000</t>
  </si>
  <si>
    <t>Odkaz na mn. položky pořadí 15 : 50,00000</t>
  </si>
  <si>
    <t>722450010TX</t>
  </si>
  <si>
    <t>Požární ucpávka potrubních rozvodů do DN 50 stropem tl. á 250mm, včetně montáže a příslušenství, včetně zapravení okolní omítky</t>
  </si>
  <si>
    <t>Zpěňující protipožární tmel na bázi vody a bez obsahu silikonu pro požární těsnění prostupů. Oboustranná aplikace. Hloubka vytmelení min. 25mm, 1x kus skupiny potrubí vodovodu cirkulace, studené a teplé vody.</t>
  </si>
  <si>
    <t>potrubí vodovodu a topení procházející skrz strop vč. rezervy : 60</t>
  </si>
  <si>
    <t>722450010TX2</t>
  </si>
  <si>
    <t>Požární ucpávka potrubních rozvodů do DN 150 stropem tl. á 250mm, včetně montáže a příslušenství, včetně zapravení okolní omítky</t>
  </si>
  <si>
    <t>potrubí plynu a kanalizace procházející skrz strop vč. rezervy : 50</t>
  </si>
  <si>
    <t>612403380RV1</t>
  </si>
  <si>
    <t>Hrubá výplň rýh ve stěnách, jakoukoliv maltou maltou ze suchých směsí_x000D_
 30 x 30 mm</t>
  </si>
  <si>
    <t>m</t>
  </si>
  <si>
    <t>jakékoliv šířky rýhy,</t>
  </si>
  <si>
    <t>zapravení rýhy pro potrubí pro nové hydranty : 10,0</t>
  </si>
  <si>
    <t>612403386RV1</t>
  </si>
  <si>
    <t>Hrubá výplň rýh ve stěnách, jakoukoliv maltou maltou ze suchých směsí_x000D_
 100 x 100 mm</t>
  </si>
  <si>
    <t>zapravení rýhy pro potrubí pro nové hydranty : 2,0</t>
  </si>
  <si>
    <t>612409991RT2</t>
  </si>
  <si>
    <t>Začištění omítek kolem oken, dveří a obkladů apod. s použitím suché maltové směsi</t>
  </si>
  <si>
    <t xml:space="preserve">Oprava omítek po vybouraných zárubních : </t>
  </si>
  <si>
    <t>D01 - budova A, 1PP : 2*1,97+0,9</t>
  </si>
  <si>
    <t>D12 - budova A, 1NP : 2*2,35+1,27</t>
  </si>
  <si>
    <t>D13 - budova B, 1NP : 2*2,56+1,53</t>
  </si>
  <si>
    <t>612423531RT2</t>
  </si>
  <si>
    <t xml:space="preserve">Omítka rýh ve stěnách maltou vápennou štuková, o šířce rýhy do 150 mm,  </t>
  </si>
  <si>
    <t>z pomocného pracovního lešení o výšce podlahy do 1900 mm a pro zatížení do 1,5 kPa,</t>
  </si>
  <si>
    <t>Oprava omítka po rýhách 3x3 cm pro hydranty : 10,0*0,1</t>
  </si>
  <si>
    <t>Oprava omítka po rýhách 5x7 cm pro hydranty : 2,0*0,2</t>
  </si>
  <si>
    <t>612474611RT1</t>
  </si>
  <si>
    <t>Omítka vnitřní stěn ze suché směsi třívrstvá, vápenocementové jádro, vápenný štuk, na pálené cihly a tvarovky, ruční zpracování</t>
  </si>
  <si>
    <t>kompletní souvrství</t>
  </si>
  <si>
    <t>Omítka po odstranění OSB desek 0.16 budova B : 2*19,3*2,1</t>
  </si>
  <si>
    <t>Omítka po odstranění palubek na schodišti 0.23 budova B : 2*6,17*2,6+3,8*2,6-1,530*2,6</t>
  </si>
  <si>
    <t>Vybourané okno - budova C, 2NP : 2*1,4*0,8</t>
  </si>
  <si>
    <t>Zazděné dveře - budova C, 1PP : 2*1,65*2,1</t>
  </si>
  <si>
    <t>642942111RT4</t>
  </si>
  <si>
    <t>Osazení zárubní dveřních ocelových bez dveřních křídel, do zdiva včetně kotvení, na jakoukoliv cementovou maltu, s vybetonováním prahu v zárubni a s osazením špalíků nebo latí pro dřevěný práh_x000D_
 včetně dodávky zárubní_x000D_
 80 x 197 x 11 cm</t>
  </si>
  <si>
    <t>Budova C - 1PP : 1</t>
  </si>
  <si>
    <t>642942111RT5</t>
  </si>
  <si>
    <t>Osazení zárubní dveřních ocelových bez dveřních křídel, do zdiva včetně kotvení, na jakoukoliv cementovou maltu, s vybetonováním prahu v zárubni a s osazením špalíků nebo latí pro dřevěný práh_x000D_
 včetně dodávky zárubní_x000D_
 90 x 197 x 11 cm</t>
  </si>
  <si>
    <t>Budova C - 1NP : 1</t>
  </si>
  <si>
    <t>642944121RT5</t>
  </si>
  <si>
    <t>Ocelové zárubně osazované dodatečně šířky 900 mm, výšky 1970 mm, hloubky 110 mm</t>
  </si>
  <si>
    <t>lisované nebo z úhelníků s vybetonováním prahu, z pomocného pracovního lešení o výšce podlahy do 1900 mm a pro zatížení do 1,5 kPa, včetně dodávky zárubně</t>
  </si>
  <si>
    <t>budova A - 1PP : 1</t>
  </si>
  <si>
    <t>64/D01</t>
  </si>
  <si>
    <t>D+M Protipož. dv. 900/1970 mm jednokř., pož. odol. EI 30 DP1-C, podrobněji viz Výpis výplní</t>
  </si>
  <si>
    <t>Budova A - 1PP : 1</t>
  </si>
  <si>
    <t>64/D02</t>
  </si>
  <si>
    <t>D+M Protipož. dv. 900/1970 mm jednokř., pož. odol. EI 30 DP1-C-S200, podrobněji viz Výpis výplní</t>
  </si>
  <si>
    <t>budova B - 1PP : 1</t>
  </si>
  <si>
    <t>64/D03</t>
  </si>
  <si>
    <t>D+M Protipož. dv. 900/1970 mm jednokř., pož. odol. EI 30 DP1-C-S200, práh, podrobněji viz Výpis výplní</t>
  </si>
  <si>
    <t>64/D04</t>
  </si>
  <si>
    <t>D+M Protipož. dv. 820/2000 mm jednokř., pož. odol. EI 30 DP1-C, práh, podrobněji viz Výpis výplní</t>
  </si>
  <si>
    <t>ks</t>
  </si>
  <si>
    <t>Budova B - 1PP : 1</t>
  </si>
  <si>
    <t>64/D05</t>
  </si>
  <si>
    <t>D+M Protipož. dv. 1250/1970 mm dvoukř., pož. odol. EI 60 DP1-C-S200, Podrobněji viz Výpis výplní</t>
  </si>
  <si>
    <t xml:space="preserve">Mezi budovou B a C : </t>
  </si>
  <si>
    <t>1PP : 1</t>
  </si>
  <si>
    <t xml:space="preserve">Budova C : </t>
  </si>
  <si>
    <t>64/D06</t>
  </si>
  <si>
    <t>D+M Protipož. dv. 900/1970 mm jednokř., pož. odol. EI 60 DP1-C-S200, podrobněji viz Výpis výplní</t>
  </si>
  <si>
    <t>Bidova C - 1PP : 1</t>
  </si>
  <si>
    <t>64/D07</t>
  </si>
  <si>
    <t>D+M Protipož. dv. 1800/1970 mm dvoukř., pož. odol. EI 60 DP1-C-S200, Podrobněji viz Výpis výplní</t>
  </si>
  <si>
    <t>64/D08</t>
  </si>
  <si>
    <t>D+M Protipož. dv. 800/1970 mm jednokř., pož. odol. EI 45 DP1-C-S200, podrobněji viz Výpis výplní</t>
  </si>
  <si>
    <t>budova C - 1PP : 1</t>
  </si>
  <si>
    <t>64/D09</t>
  </si>
  <si>
    <t>D+M Protipož. dv. 900/1970 mm jednokř., pož. odol. EW 60 DP1-C, práh, podrobněji viz Výpis výplní</t>
  </si>
  <si>
    <t>64/D10</t>
  </si>
  <si>
    <t>D+M Protipož. dv. 800/1970 mm jednokř., pož. odol. EW 45 DP1-C, podrobněji viz Výpis výplní</t>
  </si>
  <si>
    <t>64/D11</t>
  </si>
  <si>
    <t>D+M Protipož. dv. 1200/1970 mm dvoukř., pož. odol. EI 30 DP3, podrobněji viz Výpis výplní</t>
  </si>
  <si>
    <t>Budova A - 1NP : 1</t>
  </si>
  <si>
    <t>64/D12</t>
  </si>
  <si>
    <t>D+M Protipož. dv. 1250/2300 mm dvoukř., pož. odol. DP1, podrobněji viz Výpis výplní</t>
  </si>
  <si>
    <t>budova A - 1NP : 1</t>
  </si>
  <si>
    <t>64/D13</t>
  </si>
  <si>
    <t>D+M Protipož. dv. 1440/2490 mm dvoukř., pož. odol. DP1, podrobněji viz Výpis výplní</t>
  </si>
  <si>
    <t>budova B - 1NP : 1</t>
  </si>
  <si>
    <t>64/D14</t>
  </si>
  <si>
    <t>D+M Protipož. dv. 900/1970 mm dvoukř., pož. odol. EI 45 DP1-C, podrobněji viz Výpis výplní</t>
  </si>
  <si>
    <t>mezi budovami B a C - 1NP : 1</t>
  </si>
  <si>
    <t>64/D15</t>
  </si>
  <si>
    <t>D+M Protipož. dv. 900/1970 mm jednokř., pož. odol. EI 45 DP1-C-S200, podrobněji viz Výpis výplní</t>
  </si>
  <si>
    <t>budova C - 1NP : 1</t>
  </si>
  <si>
    <t>64/D16</t>
  </si>
  <si>
    <t>D+M Protipož. dv. 900/1970 mm jednokř., bez pož. odol., podrobněji viz Výpis výplní</t>
  </si>
  <si>
    <t>64/D17</t>
  </si>
  <si>
    <t>D+M Protipož. dv. 840/1800 mm jednokř., pož. odol. EI 30 DP3-C, podrobněji viz Výpis výplní</t>
  </si>
  <si>
    <t>budova A - 2NP : 1</t>
  </si>
  <si>
    <t>64/D18</t>
  </si>
  <si>
    <t>D+M Protipož. dv. 800/1970 mm jednokř., pož. odol. EI 30 DP1-C, podrobněji viz Výpis výplní</t>
  </si>
  <si>
    <t xml:space="preserve">mezi budovami B a C : </t>
  </si>
  <si>
    <t>3NP : 1</t>
  </si>
  <si>
    <t>64/D19</t>
  </si>
  <si>
    <t>D+M Protipož. dv. 1450/1970 mm dvoukř., pož. odol. EI 30 DP1-C, podrobněji viz Výpis výplní</t>
  </si>
  <si>
    <t>64/D20</t>
  </si>
  <si>
    <t>budova C : 1</t>
  </si>
  <si>
    <t>64/D21</t>
  </si>
  <si>
    <t>D+M Protipož. dv. 900/1970 mm jednokř., pož. odol. EI 30 DP3, podrobněji viz Výpis výplní</t>
  </si>
  <si>
    <t>budova C - 2NP : 1</t>
  </si>
  <si>
    <t>64/D22</t>
  </si>
  <si>
    <t>D+M Protipož. dv. 850/1970 mm jednokř., pož. odol. EI 30 DP3-C, podrobněji viz Výpis výplní</t>
  </si>
  <si>
    <t>budova B - 3NP : 2</t>
  </si>
  <si>
    <t>64/D23</t>
  </si>
  <si>
    <t>D+M Protipož. dv. 600/1970 mm jednokř., pož. odol. EI 30 DP3-C, podrobněji viz Výpis výplní</t>
  </si>
  <si>
    <t>budova B - 4NP : 2</t>
  </si>
  <si>
    <t>64/D24</t>
  </si>
  <si>
    <t>D+M Protipož. dv. 800/1970 mm jednokř., pož. odol. EI 30 DP1-C, s mřížkou, podrobněji viz Výpis výplní</t>
  </si>
  <si>
    <t>64/D25</t>
  </si>
  <si>
    <t>D+M Protipož. dv. 1250/1970 mm dvoukř., pož. odol. EW 30 DP3-C, podrobněji viz Výpis výplní</t>
  </si>
  <si>
    <t>64/D26</t>
  </si>
  <si>
    <t>D+M Protipož. dv. 900/1970 mm jednokř., pož. odol. EW 30 DP3-C, podrobněji viz Výpis výplní</t>
  </si>
  <si>
    <t>64/D27</t>
  </si>
  <si>
    <t>D+M Protipož. dv. 12500/1970 mm jednokř., pož. odol. EW 30 DP3-C, podrobněji viz Výpis výplní</t>
  </si>
  <si>
    <t>64/D29</t>
  </si>
  <si>
    <t>D+M Protipož. dv. 900/1970 mm jednokř., pož. odol. EI 45 DP1-C-S200, práh, podrobněji viz Výpis výplní</t>
  </si>
  <si>
    <t>64/D30</t>
  </si>
  <si>
    <t>D+M Protipož. dv. 2000/2200 mm dvoukř., pož. odol. EI 60 DP1-C-S200, podrobněji viz Výpis výplní</t>
  </si>
  <si>
    <t>64/D31</t>
  </si>
  <si>
    <t>D+M Protipož. dv. 2000/2200 mm dvoukř., pož. odol. EI 30 DP1-C-S200, podrobněji viz Výpis výplní</t>
  </si>
  <si>
    <t xml:space="preserve">budova C : </t>
  </si>
  <si>
    <t>64/O01</t>
  </si>
  <si>
    <t>Protipož. výplň 1140x700, otev. zasunutí, pož. odol. EI 45 DP1, podrobněji viz Výpis výplní</t>
  </si>
  <si>
    <t>Kalkul</t>
  </si>
  <si>
    <t>Vestavba tabulí se provádí pomocí rámu z přířezů z požárních desek . Rám je spojen šrouby k ocelové nosné konstrukci příčky, do které bude okno osazeno.Do rámu okna se nalepí elastická páska, osadí skleněná tabule a zasilikonuje se . Cena obsahuje přířezy z požárních desek, skleněnou tabuli, elastickou pásku, silikon a spojovací prostředky.</t>
  </si>
  <si>
    <t>Okno do vrátnice 1NP - C : 1,14*0,7</t>
  </si>
  <si>
    <t>642942221RX1</t>
  </si>
  <si>
    <t>Osazení zárubní dveřních ocelových, pl. do 4,5 m2, včetně dodávky zárubně 180 x 197 x 11 cm</t>
  </si>
  <si>
    <t>642942221RX2</t>
  </si>
  <si>
    <t>Osazení zárubní dveřních ocelových, pl. do 4,5 m2, včetně dodávky zárubně 200 x 220 x 11 cm</t>
  </si>
  <si>
    <t>Budova C - 2NP : 1</t>
  </si>
  <si>
    <t>642944121RX1</t>
  </si>
  <si>
    <t>Osazení ocelových zárubní dodatečně nad 2,5 m2, včetně dodávky zárubně 120x230x11 cm</t>
  </si>
  <si>
    <t>642944221RX1</t>
  </si>
  <si>
    <t>Osazení ocelových zárubní dodatečně nad 2,5 m2., včetně dodávky zárubně 125x230x11 cm</t>
  </si>
  <si>
    <t>642944221RX2</t>
  </si>
  <si>
    <t>Osazení ocelových zárubní dodatečně nad 2,5 m2., včetně dodávky zárubně 144x249x16 cm</t>
  </si>
  <si>
    <t>953941312R00</t>
  </si>
  <si>
    <t>Osazení předmětů na hmoždinky osazení hasicího přístroje</t>
  </si>
  <si>
    <t>Rozmístění dle výkresů PBŘS : 6</t>
  </si>
  <si>
    <t>44984114R</t>
  </si>
  <si>
    <t>přístoj hasicí práškový; P6Te; výtlačný prostředek dusík; náplň 6 kg; dostřik 4 m; doba činnosti min 12 s</t>
  </si>
  <si>
    <t>SPCM</t>
  </si>
  <si>
    <t>Specifikace</t>
  </si>
  <si>
    <t>POL3_</t>
  </si>
  <si>
    <t>962031116R00</t>
  </si>
  <si>
    <t>Bourání příček z cihel pálených plných, tloušťky 140 mm</t>
  </si>
  <si>
    <t>801-3</t>
  </si>
  <si>
    <t>nebo vybourání otvorů průřezové plochy přes 4 m2 v příčkách, včetně pomocného lešení o výšce podlahy do 1900 mm a pro zatížení do 1,5 kPa  (150 kg/m2),</t>
  </si>
  <si>
    <t>Příčka v budově C - 1PP : 2,5*3,03</t>
  </si>
  <si>
    <t>Příčka v budově C - 1NP : 2,42*3,03</t>
  </si>
  <si>
    <t>Příčka v budově C - 2NP : 2,45*3,03</t>
  </si>
  <si>
    <t>962036112R00</t>
  </si>
  <si>
    <t>Demontáž sádrokartonových, sádrovláknitých příček a předstěn příčka, sádrokartonová bez minerální izolace, jednoduchá ocelová konstrukce, 1xopláštěná deskou tl. 12,5 mm</t>
  </si>
  <si>
    <t>Budova B, 4NP - telekomunikační zařízení : 2*1,0*2,6+3,65*2,6-0,9*2,02+2*2,0*0,75+2*((2,0*1,85)/2)</t>
  </si>
  <si>
    <t>962036993R00</t>
  </si>
  <si>
    <t>Demontáž sádrokartonových, sádrovláknitých příček a předstěn příplatek za demontáž vrstvy minerální tepelné izolace, -, -, tl. 100 mm</t>
  </si>
  <si>
    <t>Odkaz na mn. položky pořadí 63 : 19,57200</t>
  </si>
  <si>
    <t>963016111R00</t>
  </si>
  <si>
    <t>Demontáž sádrokartonových a sádrovláknitých podhledů z desek bez minerální izolace, na jednoduché ocelové konstrukci, 1x opláštěné tl. 12,5 mm</t>
  </si>
  <si>
    <t>č.m. 0.16 - 1PP - B : 1,78*19,3</t>
  </si>
  <si>
    <t>č.m. 0.15 - 1PP - C : 1,51*2,69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</si>
  <si>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</si>
  <si>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</si>
  <si>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</si>
  <si>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1PP - A : 1</t>
  </si>
  <si>
    <t>1PP - B : 2</t>
  </si>
  <si>
    <t>1PP - C : 3</t>
  </si>
  <si>
    <t>1NP - C : 3</t>
  </si>
  <si>
    <t>2NP - A : 1</t>
  </si>
  <si>
    <t>2NP - B/C : 1</t>
  </si>
  <si>
    <t>2NP - C : 1</t>
  </si>
  <si>
    <t>3NP - B : 2</t>
  </si>
  <si>
    <t>3NP - B/C : 1</t>
  </si>
  <si>
    <t>krov - B : 1</t>
  </si>
  <si>
    <t>968061126R00</t>
  </si>
  <si>
    <t>Vyvěšení nebo zavěšení dřevěných křídel dveří, plochy přes 2 m2</t>
  </si>
  <si>
    <t>1PP - C : 1</t>
  </si>
  <si>
    <t>1NP - A : 1</t>
  </si>
  <si>
    <t>1NP - C : 2</t>
  </si>
  <si>
    <t>968062455R00</t>
  </si>
  <si>
    <t>Vybourání dřevěných rámů dveřních zárubní, plochy do 2 m2</t>
  </si>
  <si>
    <t>včetně pomocného lešení o výšce podlahy do 1900 mm a pro zatížení do 1,5 kPa  (150 kg/m2),</t>
  </si>
  <si>
    <t>1PP - A : 0,9*1,97</t>
  </si>
  <si>
    <t>968062456R00</t>
  </si>
  <si>
    <t>Vybourání dřevěných rámů dveřních zárubní, plochy přes 2 m2</t>
  </si>
  <si>
    <t>1NP - A : 1,2*2,3</t>
  </si>
  <si>
    <t>1NP - A : 1,27*2,35</t>
  </si>
  <si>
    <t>1NP - B : 1,53*2,56</t>
  </si>
  <si>
    <t>968071113R00</t>
  </si>
  <si>
    <t>Vyvěšení nebo zavěšení kovových křídel oken, plochy přes 1,5 m2</t>
  </si>
  <si>
    <t>s případným uložením a opětovným zavěšením po provedení stavebních změn,</t>
  </si>
  <si>
    <t>1NP - A : 1,0</t>
  </si>
  <si>
    <t>968071125R00</t>
  </si>
  <si>
    <t>Vyvěšení nebo zavěšení kovových křídel dveří, plochy do 2 m2</t>
  </si>
  <si>
    <t>968071126R00</t>
  </si>
  <si>
    <t>Vyvěšení nebo zavěšení kovových křídel dveří, plochy přes 2 m2</t>
  </si>
  <si>
    <t xml:space="preserve">Vyvěšení : </t>
  </si>
  <si>
    <t>1PP - B/C : 1</t>
  </si>
  <si>
    <t>1PP - C : 2</t>
  </si>
  <si>
    <t>1NP - B : 1</t>
  </si>
  <si>
    <t>1NP - B/C : 1</t>
  </si>
  <si>
    <t>1NP - C : 1</t>
  </si>
  <si>
    <t>3NP - C : 1</t>
  </si>
  <si>
    <t>971028481R00</t>
  </si>
  <si>
    <t>Vybourání otvorů ve zdivu kamenném a smíšeném ve zdivu smíšeném plochy do 0,25 m2, tloušťky do 900 mm</t>
  </si>
  <si>
    <t>základovém nebo nadzákladovém, včetně pomocného lešení o výšce podlahy do 1900 mm a pro zatížení do 1,5 kPa  (150 kg/m2),</t>
  </si>
  <si>
    <t>vytvoření přístupu do instalačního kanálu : 1</t>
  </si>
  <si>
    <t>974031121R00</t>
  </si>
  <si>
    <t>Vysekání rýh v jakémkoliv zdivu cihelném v ploše_x000D_
 do hloubky 30 mm, šířky do 30 mm</t>
  </si>
  <si>
    <t>Včetně pomocného lešení o výšce podlahy do 1900 mm a pro zatížení do 1,5 kPa  (150 kg/m2).</t>
  </si>
  <si>
    <t>Rýha pro vedení potrubí pro nové hydranty : 10</t>
  </si>
  <si>
    <t>974031132R00</t>
  </si>
  <si>
    <t>Vysekání rýh v jakémkoliv zdivu cihelném v ploše_x000D_
 do hloubky 50 mm, šířky do 70 mm</t>
  </si>
  <si>
    <t>Rýha pro vedení potrubí pro nové hydranty : 2,0</t>
  </si>
  <si>
    <t>978013191R00</t>
  </si>
  <si>
    <t>Otlučení omítek vápenných nebo vápenocementových vnitřních s vyškrabáním spár, s očištěním zdiva stěn, v rozsahu do 100 %</t>
  </si>
  <si>
    <t>Odstranění OSB desek 0.16 budova B : 2*19,3*2,1</t>
  </si>
  <si>
    <t>Odstranění palubek na schodišti 0.23 budova B : 2*6,17*2,6+3,8*2,6-1,530*2,6</t>
  </si>
  <si>
    <t>96-001</t>
  </si>
  <si>
    <t>Odstranění stropu vestavby telekomunikačního zařízení v podkroví, vč. odvozu a likvidace</t>
  </si>
  <si>
    <t xml:space="preserve">m2    </t>
  </si>
  <si>
    <t>strop vestavby : 1,0*3,65+2,72*3,65</t>
  </si>
  <si>
    <t>999281108R00</t>
  </si>
  <si>
    <t xml:space="preserve">Přesun hmot pro opravy a údržbu objektů pro opravy a údržbu dosavadních objektů včetně vnějších plášťů_x000D_
 výšky do 12 m,  </t>
  </si>
  <si>
    <t>t</t>
  </si>
  <si>
    <t>Přesun hmot</t>
  </si>
  <si>
    <t>POL7_</t>
  </si>
  <si>
    <t>oborů 801, 803, 811 a 812</t>
  </si>
  <si>
    <t>728-001</t>
  </si>
  <si>
    <t>D+M požárních klapek do rozvodů VZT, do DN 250, podrobněji viz TZ</t>
  </si>
  <si>
    <t>budova B - 4NP : 5</t>
  </si>
  <si>
    <t>766411811R00</t>
  </si>
  <si>
    <t>Demontáž obložení stěn panely velikosti do 1,5 m2</t>
  </si>
  <si>
    <t>800-766</t>
  </si>
  <si>
    <t>Odkaz na mn. položky pořadí 76 : 119,04600</t>
  </si>
  <si>
    <t>766411822R00</t>
  </si>
  <si>
    <t>Demontáž obložení stěn podkladových roštů</t>
  </si>
  <si>
    <t>767649191R00</t>
  </si>
  <si>
    <t>Montáž dveří montáž doplňků dveří samozavírače hydraulického</t>
  </si>
  <si>
    <t>800-767</t>
  </si>
  <si>
    <t>D05 : 3</t>
  </si>
  <si>
    <t>D07 : 1</t>
  </si>
  <si>
    <t>D18 : 2</t>
  </si>
  <si>
    <t>D19 : 2</t>
  </si>
  <si>
    <t>D28 : 2</t>
  </si>
  <si>
    <t>D30 : 1</t>
  </si>
  <si>
    <t>D31 : 2</t>
  </si>
  <si>
    <t>54917035R</t>
  </si>
  <si>
    <t>zavírač dveří hydraulický hmotnost dveří 20 až 38 kg; š. dveří 800 mm; stříbrný</t>
  </si>
  <si>
    <t>998767202R00</t>
  </si>
  <si>
    <t>Přesun hmot pro kovové stavební doplňk. konstrukce v objektech výšky do 12 m</t>
  </si>
  <si>
    <t>50 m vodorovně</t>
  </si>
  <si>
    <t>783201821R00</t>
  </si>
  <si>
    <t>Odstranění nátěrů z kovových doplňk.konstrukcí opálením nebo oklepáním</t>
  </si>
  <si>
    <t>800-783</t>
  </si>
  <si>
    <t>D02 - budova B, 1PP : 2*1,97*0,16+0,9*0,16</t>
  </si>
  <si>
    <t>D03 - budova B, 1PP : 2*1,97*0,2+0,9*0,2</t>
  </si>
  <si>
    <t>D04 - budova B, 1PP : 2*2,0*0,2+0,82*0,2</t>
  </si>
  <si>
    <t>D05 - budova B, 1PP, budova C, 1PP : 3*(2*1,97*0,2+1,25*0,2)</t>
  </si>
  <si>
    <t>D06 - budova C, 1PP : 2*1,97*0,2+0,9*0,2</t>
  </si>
  <si>
    <t>D09 - budova C, 1PP : 2*1,97*0,2+0,9*0,2</t>
  </si>
  <si>
    <t>D14 - budova B/C, 1NP : 2*1,97*0,2+1,45*0,2</t>
  </si>
  <si>
    <t>D16 - budova C, 1NP : 2*1,97*0,2+0,9*0,2</t>
  </si>
  <si>
    <t>D17 - budova A, 2NP : 2*1,8*0,2+0,84*0,2</t>
  </si>
  <si>
    <t>D18 - budova B/C, 2NP : 2*1,97*0,2+0,8*0,2</t>
  </si>
  <si>
    <t>D18 - budova B/C, 3NP : 2*1,97*0,2+0,8*0,2</t>
  </si>
  <si>
    <t>D19 - budova B/C, 2NP : 2*1,97*0,2+1,45*0,2</t>
  </si>
  <si>
    <t>D19 - budova B/C, 3NP : 2*1,97*0,2+1,45*0,2</t>
  </si>
  <si>
    <t>D20 - budova C, 2NP : 2*1,97*0,2+0,9*0,2</t>
  </si>
  <si>
    <t>D21 - budova C, 2NP : 2*1,97*0,2+0,9*0,2</t>
  </si>
  <si>
    <t>D22 - budova B, 3NP : 2*(2*1,97*0,2+0,85*0,2)</t>
  </si>
  <si>
    <t>D25 - budova C, 1NP : 2*1,97*0,2+1,25*0,2</t>
  </si>
  <si>
    <t>D26 - budova C, 1NP : 2*1,97*0,2+0,9*0,2</t>
  </si>
  <si>
    <t>D27 - budova C, 1NP : 2*1,97*0,2+1,25*0,2</t>
  </si>
  <si>
    <t>D29 - budova C, 1NP : 2*1,97*0,2+0,9*0,2</t>
  </si>
  <si>
    <t>D30 - budova C, 1PP : 2*2,2*0,2+2*0,2</t>
  </si>
  <si>
    <t>D31 - budova C, 3NP : 2*2,2*0,2+2*0,2</t>
  </si>
  <si>
    <t>783222110R00</t>
  </si>
  <si>
    <t xml:space="preserve">Nátěry kov.stavebních doplňk.konstrukcí syntetické 2x email,  </t>
  </si>
  <si>
    <t>včetně pomocného lešení.</t>
  </si>
  <si>
    <t>Odkaz na mn. položky pořadí 85 : 25,16640</t>
  </si>
  <si>
    <t>783226100R00</t>
  </si>
  <si>
    <t xml:space="preserve">Nátěry kov.stavebních doplňk.konstrukcí syntetické základní,  </t>
  </si>
  <si>
    <t>784251101R00</t>
  </si>
  <si>
    <t>Příprava povrchu Penetrace (napouštění) podkladu vodní emulze, jednonásobná</t>
  </si>
  <si>
    <t>800-784</t>
  </si>
  <si>
    <t>Odkaz na mn. položky pořadí 20 : 128,21600</t>
  </si>
  <si>
    <t>784255342R00</t>
  </si>
  <si>
    <t>Malby z malířských směsí akrylátová disperze,  , barevné, dvojnásobné</t>
  </si>
  <si>
    <t>799-001</t>
  </si>
  <si>
    <t>D+M Montáž dvířek revizních 100x400 mm ve strojovně výtahu, podrobněji viz PBŘ</t>
  </si>
  <si>
    <t>Dvířka ve strojovně výtahu : 2</t>
  </si>
  <si>
    <t>799-002</t>
  </si>
  <si>
    <t>D+M Protipožární větrací mřížka 400x200 mm, šedá, z termoplast. profilů</t>
  </si>
  <si>
    <t>Mřížka do SDK příček - budova B - 4NP : 4</t>
  </si>
  <si>
    <t>799-003</t>
  </si>
  <si>
    <t>D+M Revizních dvířek k rozvaděči ELE, rozměr á 0,9x1,8m, slouží pro napáj. pož. bezpeč. zaříz., typ SP, požární odolnost dvíř. EI 15, pož. děl. konstr. EI 30 DP1</t>
  </si>
  <si>
    <t>Položka obsahuje prořezání otvoru, osazení a dodávku rámu s dvířky včetně prošroubování a tmelení.</t>
  </si>
  <si>
    <t>Dvířka rozvaděče ELE 1PP - B, m.č. 0.15 : 1</t>
  </si>
  <si>
    <t>979011211R00</t>
  </si>
  <si>
    <t>Svislá doprava suti a vybouraných hmot nošením za prvé podlaží nad základním podlažím</t>
  </si>
  <si>
    <t>Přesun suti</t>
  </si>
  <si>
    <t>POL8_</t>
  </si>
  <si>
    <t>979011219R00</t>
  </si>
  <si>
    <t>Svislá doprava suti a vybouraných hmot nošením příplatek zakaždé další podlaží nad prvním základním podlažím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</si>
  <si>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</si>
  <si>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</si>
  <si>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</si>
  <si>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</si>
  <si>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</si>
  <si>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979990001R00</t>
  </si>
  <si>
    <t>Poplatek za skládku stavební suti, skupina 17 09 04 z Katalogu odpadů</t>
  </si>
  <si>
    <t>RTS 20/ I</t>
  </si>
  <si>
    <t>979087312R00</t>
  </si>
  <si>
    <t>Vodorovné přemístění suti nošením k místu nakládky vodorovné přemístění vybouraných hmot nošením nebo přehozením, na vzdálenost 10 m</t>
  </si>
  <si>
    <t>800-2</t>
  </si>
  <si>
    <t>nebo vybouraných hmot nošením nebo přehazováním k místu nakládky přístupnému normálním dopravním prostředkům do 10 m,</t>
  </si>
  <si>
    <t>S naložením suti nebo vybouraných hmot do dopravního prostředku a na jejich vyložením, popřípadě přeložením na normální dopravní prostředek.</t>
  </si>
  <si>
    <t>979087392R00</t>
  </si>
  <si>
    <t xml:space="preserve">Vodorovné přemístění suti nošením k místu nakládky příplatek za každých dalích i započatých 10 m vzdálenosti vybouraných hmot,  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</si>
  <si>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</si>
  <si>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</si>
  <si>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</si>
  <si>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</si>
  <si>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</si>
  <si>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staveniště.</t>
  </si>
  <si>
    <t>005122010R</t>
  </si>
  <si>
    <t xml:space="preserve">Provoz objednatele </t>
  </si>
  <si>
    <t>POL99_8</t>
  </si>
  <si>
    <t>Náklady na ztížené provádění stavebních prací v důsledku nepřerušeného provozu na staveništi nebo v případech nepřerušeného provozu v objektech v nichž se stavební práce provádí.</t>
  </si>
  <si>
    <t>005124010R</t>
  </si>
  <si>
    <t>Koordinační činnost</t>
  </si>
  <si>
    <t>Koordinace stavebních a technologických dodávek stavby.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</si>
  <si>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</si>
  <si>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</si>
  <si>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</si>
  <si>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</si>
  <si>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</si>
  <si>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</si>
  <si>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</si>
  <si>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</si>
  <si>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</si>
  <si>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SUM</t>
  </si>
  <si>
    <t>END</t>
  </si>
  <si>
    <t>722254201RT3</t>
  </si>
  <si>
    <t>Hydrantový systém, box s plnými dveřmi průměr 25/30, stálotvará hadice</t>
  </si>
  <si>
    <t>722280108R00</t>
  </si>
  <si>
    <t>Tlaková zkouška vodovodního potrubí DN 50</t>
  </si>
  <si>
    <t>Včetně dodávky vody, uzavření a zabezpečení konců potrubí.</t>
  </si>
  <si>
    <t>723120203R00</t>
  </si>
  <si>
    <t>Potrubí z uhlíkaté oceli pozinkované vně i uvnitř 28x1,5 včetně tvarovek</t>
  </si>
  <si>
    <t>Potrubí včetně tvarovek a zednických výpomocí.</t>
  </si>
  <si>
    <t>Včetně pomocného lešení o výšce podlahy do 1900 mm a pro zatížení do 1,5 kPa.</t>
  </si>
  <si>
    <t>Provozní tlak: 16bar</t>
  </si>
  <si>
    <t>Provozní teplota: -30°C - +120°C</t>
  </si>
  <si>
    <t>723150312R00</t>
  </si>
  <si>
    <t>Potrubí z uhlíkaté oceli pozinkované vně i uvnitř 54x1,5 včetně tvarovek</t>
  </si>
  <si>
    <t>Provozní tlak : 16bar</t>
  </si>
  <si>
    <t>723164102R00</t>
  </si>
  <si>
    <t>Montáž potrubí ocelového DN 25</t>
  </si>
  <si>
    <t>Včetně dodávky, montáže závěsů a  pomocného lešení o výšce podlahy do 1900 mm a pro zatížení do 1,5 kPa.</t>
  </si>
  <si>
    <t>723164107R00</t>
  </si>
  <si>
    <t>Montáž potrubí ocelového DN 50</t>
  </si>
  <si>
    <t>733190106R00</t>
  </si>
  <si>
    <t>Tlaková zkouška vodovodního potrubí  DN 25</t>
  </si>
  <si>
    <t>C_S01</t>
  </si>
  <si>
    <t>Přechod potrubí T-kus 54/2"/54 z PPR potrubí na uhlíkové</t>
  </si>
  <si>
    <t>C_S02</t>
  </si>
  <si>
    <t>Přechod potrubí T-kus 28/1"/28 z PPR potrubí na uhlíkové</t>
  </si>
  <si>
    <t>C_S03</t>
  </si>
  <si>
    <t>Lisovací přechod na vnější závit 28x1"</t>
  </si>
  <si>
    <t>C_S04</t>
  </si>
  <si>
    <t>Lisovací přechod na vnější závit 54x2"</t>
  </si>
  <si>
    <t>998722101R00</t>
  </si>
  <si>
    <t>Přesun hmot pro vnitřní vodovod, výšky do 6 m</t>
  </si>
  <si>
    <t>734235223R00</t>
  </si>
  <si>
    <t>Kohout kulový, 2xvnitřní záv. GIACOMINI R910 DN 25, nebo obdobný výrobek shodných nebo lepších parametrů</t>
  </si>
  <si>
    <t>R047</t>
  </si>
  <si>
    <t>Zpracování Dokumentace skutečného provedení a Dokladové části k Předávacímu protokolu Díla</t>
  </si>
  <si>
    <t>R048</t>
  </si>
  <si>
    <t>Zpracování Dílenské, Výrobní a Montážní projektové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</si>
</sst>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0" fontId="19" fillId="0" borderId="0" xfId="0" applyFont="1" applyBorder="1" applyAlignment="1">
      <alignment horizontal="center" vertical="top" shrinkToFit="1"/>
    </xf>
    <xf numFmtId="164" fontId="19" fillId="0" borderId="0" xfId="0" applyNumberFormat="1" applyFont="1" applyBorder="1" applyAlignment="1">
      <alignment vertical="top" shrinkToFit="1"/>
    </xf>
    <xf numFmtId="4" fontId="19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7" fillId="0" borderId="39" xfId="0" applyFont="1" applyBorder="1" applyAlignment="1">
      <alignment vertical="top"/>
    </xf>
    <xf numFmtId="49" fontId="17" fillId="0" borderId="40" xfId="0" applyNumberFormat="1" applyFont="1" applyBorder="1" applyAlignment="1">
      <alignment vertical="top"/>
    </xf>
    <xf numFmtId="0" fontId="17" fillId="0" borderId="40" xfId="0" applyFont="1" applyBorder="1" applyAlignment="1">
      <alignment horizontal="center" vertical="top" shrinkToFit="1"/>
    </xf>
    <xf numFmtId="164" fontId="17" fillId="0" borderId="40" xfId="0" applyNumberFormat="1" applyFont="1" applyBorder="1" applyAlignment="1">
      <alignment vertical="top" shrinkToFit="1"/>
    </xf>
    <xf numFmtId="4" fontId="17" fillId="4" borderId="40" xfId="0" applyNumberFormat="1" applyFont="1" applyFill="1" applyBorder="1" applyAlignment="1" applyProtection="1">
      <alignment vertical="top" shrinkToFit="1"/>
      <protection locked="0"/>
    </xf>
    <xf numFmtId="4" fontId="17" fillId="0" borderId="40" xfId="0" applyNumberFormat="1" applyFont="1" applyBorder="1" applyAlignment="1">
      <alignment vertical="top" shrinkToFit="1"/>
    </xf>
    <xf numFmtId="4" fontId="17" fillId="0" borderId="41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7" fillId="0" borderId="42" xfId="0" applyFont="1" applyBorder="1" applyAlignment="1">
      <alignment vertical="top"/>
    </xf>
    <xf numFmtId="49" fontId="17" fillId="0" borderId="43" xfId="0" applyNumberFormat="1" applyFont="1" applyBorder="1" applyAlignment="1">
      <alignment vertical="top"/>
    </xf>
    <xf numFmtId="0" fontId="17" fillId="0" borderId="43" xfId="0" applyFont="1" applyBorder="1" applyAlignment="1">
      <alignment horizontal="center" vertical="top" shrinkToFit="1"/>
    </xf>
    <xf numFmtId="164" fontId="17" fillId="0" borderId="43" xfId="0" applyNumberFormat="1" applyFont="1" applyBorder="1" applyAlignment="1">
      <alignment vertical="top" shrinkToFit="1"/>
    </xf>
    <xf numFmtId="4" fontId="17" fillId="4" borderId="43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4" fontId="17" fillId="0" borderId="44" xfId="0" applyNumberFormat="1" applyFont="1" applyBorder="1" applyAlignment="1">
      <alignment vertical="top" shrinkToFit="1"/>
    </xf>
    <xf numFmtId="164" fontId="17" fillId="4" borderId="0" xfId="0" applyNumberFormat="1" applyFont="1" applyFill="1" applyBorder="1" applyAlignment="1" applyProtection="1">
      <alignment vertical="top" shrinkToFit="1"/>
      <protection locked="0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43" xfId="0" applyNumberFormat="1" applyFont="1" applyBorder="1" applyAlignment="1">
      <alignment horizontal="left" vertical="top" wrapText="1"/>
    </xf>
    <xf numFmtId="49" fontId="19" fillId="0" borderId="0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0" fillId="0" borderId="0" xfId="0" applyNumberFormat="1" applyAlignment="1">
      <alignment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8" t="s">
        <v>39</v>
      </c>
      <c r="B2" s="198"/>
      <c r="C2" s="198"/>
      <c r="D2" s="198"/>
      <c r="E2" s="198"/>
      <c r="F2" s="198"/>
      <c r="G2" s="198"/>
    </row>
  </sheetData>
  <sheetProtection algorithmName="SHA-512" hashValue="1wR2/CTCciqwz/a2Ulzn1ea88U13lZuo4qGK/YbwLvmkMaxKhHqWuSUuNHwxZyk9w+YPzZUAwXClNYRkzrEslA==" saltValue="6XD6UFAsPb3TF5RyKnSM+A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AZ82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  <col min="52" max="52" width="94.5703125" customWidth="1"/>
  </cols>
  <sheetData>
    <row r="1" spans="1:15" ht="33.75" customHeight="1" x14ac:dyDescent="0.2">
      <c r="A1" s="47" t="s">
        <v>36</v>
      </c>
      <c r="B1" s="234" t="s">
        <v>41</v>
      </c>
      <c r="C1" s="235"/>
      <c r="D1" s="235"/>
      <c r="E1" s="235"/>
      <c r="F1" s="235"/>
      <c r="G1" s="235"/>
      <c r="H1" s="235"/>
      <c r="I1" s="235"/>
      <c r="J1" s="236"/>
    </row>
    <row r="2" spans="1:15" ht="36" customHeight="1" x14ac:dyDescent="0.2">
      <c r="A2" s="2"/>
      <c r="B2" s="76" t="s">
        <v>22</v>
      </c>
      <c r="C2" s="77"/>
      <c r="D2" s="78" t="s">
        <v>43</v>
      </c>
      <c r="E2" s="240" t="s">
        <v>44</v>
      </c>
      <c r="F2" s="241"/>
      <c r="G2" s="241"/>
      <c r="H2" s="241"/>
      <c r="I2" s="241"/>
      <c r="J2" s="242"/>
      <c r="O2" s="1"/>
    </row>
    <row r="3" spans="1:15" ht="27" hidden="1" customHeight="1" x14ac:dyDescent="0.2">
      <c r="A3" s="2"/>
      <c r="B3" s="79"/>
      <c r="C3" s="77"/>
      <c r="D3" s="80"/>
      <c r="E3" s="243"/>
      <c r="F3" s="244"/>
      <c r="G3" s="244"/>
      <c r="H3" s="244"/>
      <c r="I3" s="244"/>
      <c r="J3" s="245"/>
    </row>
    <row r="4" spans="1:15" ht="23.25" customHeight="1" x14ac:dyDescent="0.2">
      <c r="A4" s="2"/>
      <c r="B4" s="81"/>
      <c r="C4" s="82"/>
      <c r="D4" s="83"/>
      <c r="E4" s="224"/>
      <c r="F4" s="224"/>
      <c r="G4" s="224"/>
      <c r="H4" s="224"/>
      <c r="I4" s="224"/>
      <c r="J4" s="225"/>
    </row>
    <row r="5" spans="1:15" ht="24" customHeight="1" x14ac:dyDescent="0.2">
      <c r="A5" s="2"/>
      <c r="B5" s="31" t="s">
        <v>42</v>
      </c>
      <c r="D5" s="228"/>
      <c r="E5" s="229"/>
      <c r="F5" s="229"/>
      <c r="G5" s="229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30"/>
      <c r="E6" s="231"/>
      <c r="F6" s="231"/>
      <c r="G6" s="231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32"/>
      <c r="F7" s="233"/>
      <c r="G7" s="233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7"/>
      <c r="E11" s="247"/>
      <c r="F11" s="247"/>
      <c r="G11" s="247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23"/>
      <c r="E12" s="223"/>
      <c r="F12" s="223"/>
      <c r="G12" s="223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4"/>
      <c r="E13" s="226"/>
      <c r="F13" s="227"/>
      <c r="G13" s="227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6"/>
      <c r="F15" s="246"/>
      <c r="G15" s="248"/>
      <c r="H15" s="248"/>
      <c r="I15" s="248" t="s">
        <v>29</v>
      </c>
      <c r="J15" s="249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12"/>
      <c r="F16" s="213"/>
      <c r="G16" s="212"/>
      <c r="H16" s="213"/>
      <c r="I16" s="212">
        <f>SUMIF(F60:F78,A16,I60:I78)+SUMIF(F60:F78,"PSU",I60:I78)</f>
        <v>0</v>
      </c>
      <c r="J16" s="214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12"/>
      <c r="F17" s="213"/>
      <c r="G17" s="212"/>
      <c r="H17" s="213"/>
      <c r="I17" s="212">
        <f>SUMIF(F60:F78,A17,I60:I78)</f>
        <v>0</v>
      </c>
      <c r="J17" s="214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12"/>
      <c r="F18" s="213"/>
      <c r="G18" s="212"/>
      <c r="H18" s="213"/>
      <c r="I18" s="212">
        <f>SUMIF(F60:F78,A18,I60:I78)</f>
        <v>0</v>
      </c>
      <c r="J18" s="214"/>
    </row>
    <row r="19" spans="1:10" ht="23.25" customHeight="1" x14ac:dyDescent="0.2">
      <c r="A19" s="139" t="s">
        <v>99</v>
      </c>
      <c r="B19" s="38" t="s">
        <v>27</v>
      </c>
      <c r="C19" s="62"/>
      <c r="D19" s="63"/>
      <c r="E19" s="212"/>
      <c r="F19" s="213"/>
      <c r="G19" s="212"/>
      <c r="H19" s="213"/>
      <c r="I19" s="212">
        <f>SUMIF(F60:F78,A19,I60:I78)</f>
        <v>0</v>
      </c>
      <c r="J19" s="214"/>
    </row>
    <row r="20" spans="1:10" ht="23.25" customHeight="1" x14ac:dyDescent="0.2">
      <c r="A20" s="139" t="s">
        <v>100</v>
      </c>
      <c r="B20" s="38" t="s">
        <v>28</v>
      </c>
      <c r="C20" s="62"/>
      <c r="D20" s="63"/>
      <c r="E20" s="212"/>
      <c r="F20" s="213"/>
      <c r="G20" s="212"/>
      <c r="H20" s="213"/>
      <c r="I20" s="212">
        <f>SUMIF(F60:F78,A20,I60:I78)</f>
        <v>0</v>
      </c>
      <c r="J20" s="214"/>
    </row>
    <row r="21" spans="1:10" ht="23.25" customHeight="1" x14ac:dyDescent="0.2">
      <c r="A21" s="2"/>
      <c r="B21" s="48" t="s">
        <v>29</v>
      </c>
      <c r="C21" s="64"/>
      <c r="D21" s="65"/>
      <c r="E21" s="215"/>
      <c r="F21" s="250"/>
      <c r="G21" s="215"/>
      <c r="H21" s="250"/>
      <c r="I21" s="215">
        <f>SUM(I16:J20)</f>
        <v>0</v>
      </c>
      <c r="J21" s="216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10">
        <f>ZakladDPHSniVypocet</f>
        <v>0</v>
      </c>
      <c r="H23" s="211"/>
      <c r="I23" s="21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08">
        <f>A23</f>
        <v>0</v>
      </c>
      <c r="H24" s="209"/>
      <c r="I24" s="20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10">
        <f>ZakladDPHZaklVypocet</f>
        <v>0</v>
      </c>
      <c r="H25" s="211"/>
      <c r="I25" s="21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7">
        <f>A25</f>
        <v>0</v>
      </c>
      <c r="H26" s="238"/>
      <c r="I26" s="238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9">
        <f>CenaCelkem-(ZakladDPHSni+DPHSni+ZakladDPHZakl+DPHZakl)</f>
        <v>0</v>
      </c>
      <c r="H27" s="239"/>
      <c r="I27" s="239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18">
        <f>ZakladDPHSniVypocet+ZakladDPHZaklVypocet</f>
        <v>0</v>
      </c>
      <c r="H28" s="218"/>
      <c r="I28" s="218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17">
        <f>A27</f>
        <v>0</v>
      </c>
      <c r="H29" s="217"/>
      <c r="I29" s="217"/>
      <c r="J29" s="119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52" ht="47.25" customHeight="1" x14ac:dyDescent="0.2">
      <c r="A33" s="2"/>
      <c r="B33" s="2"/>
      <c r="J33" s="9"/>
    </row>
    <row r="34" spans="1:52" s="21" customFormat="1" ht="18.75" customHeight="1" x14ac:dyDescent="0.2">
      <c r="A34" s="20"/>
      <c r="B34" s="20"/>
      <c r="C34" s="74"/>
      <c r="D34" s="219"/>
      <c r="E34" s="220"/>
      <c r="G34" s="221"/>
      <c r="H34" s="222"/>
      <c r="I34" s="222"/>
      <c r="J34" s="25"/>
    </row>
    <row r="35" spans="1:52" ht="12.75" customHeight="1" x14ac:dyDescent="0.2">
      <c r="A35" s="2"/>
      <c r="B35" s="2"/>
      <c r="D35" s="207" t="s">
        <v>2</v>
      </c>
      <c r="E35" s="207"/>
      <c r="H35" s="10" t="s">
        <v>3</v>
      </c>
      <c r="J35" s="9"/>
    </row>
    <row r="36" spans="1:52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52" ht="27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52" ht="25.5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52" ht="25.5" hidden="1" customHeight="1" x14ac:dyDescent="0.2">
      <c r="A39" s="88">
        <v>1</v>
      </c>
      <c r="B39" s="98" t="s">
        <v>45</v>
      </c>
      <c r="C39" s="205"/>
      <c r="D39" s="205"/>
      <c r="E39" s="205"/>
      <c r="F39" s="99">
        <f>'SO 01 01 Pol'!AE376+'SO 01 02 Pol'!AE39</f>
        <v>0</v>
      </c>
      <c r="G39" s="100">
        <f>'SO 01 01 Pol'!AF376+'SO 01 02 Pol'!AF39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52" ht="25.5" customHeight="1" x14ac:dyDescent="0.2">
      <c r="A40" s="88">
        <v>2</v>
      </c>
      <c r="B40" s="103"/>
      <c r="C40" s="206" t="s">
        <v>46</v>
      </c>
      <c r="D40" s="206"/>
      <c r="E40" s="206"/>
      <c r="F40" s="104"/>
      <c r="G40" s="105"/>
      <c r="H40" s="105">
        <f>(F40*SazbaDPH1/100)+(G40*SazbaDPH2/100)</f>
        <v>0</v>
      </c>
      <c r="I40" s="105"/>
      <c r="J40" s="106"/>
    </row>
    <row r="41" spans="1:52" ht="25.5" customHeight="1" x14ac:dyDescent="0.2">
      <c r="A41" s="88">
        <v>2</v>
      </c>
      <c r="B41" s="103" t="s">
        <v>47</v>
      </c>
      <c r="C41" s="206" t="s">
        <v>48</v>
      </c>
      <c r="D41" s="206"/>
      <c r="E41" s="206"/>
      <c r="F41" s="104">
        <f>'SO 01 01 Pol'!AE376+'SO 01 02 Pol'!AE39</f>
        <v>0</v>
      </c>
      <c r="G41" s="105">
        <f>'SO 01 01 Pol'!AF376+'SO 01 02 Pol'!AF39</f>
        <v>0</v>
      </c>
      <c r="H41" s="105">
        <f>(F41*SazbaDPH1/100)+(G41*SazbaDPH2/100)</f>
        <v>0</v>
      </c>
      <c r="I41" s="105">
        <f>F41+G41+H41</f>
        <v>0</v>
      </c>
      <c r="J41" s="106" t="str">
        <f>IF(_xlfn.SINGLE(CenaCelkemVypocet)=0,"",I41/_xlfn.SINGLE(CenaCelkemVypocet)*100)</f>
        <v/>
      </c>
    </row>
    <row r="42" spans="1:52" ht="25.5" customHeight="1" x14ac:dyDescent="0.2">
      <c r="A42" s="88">
        <v>3</v>
      </c>
      <c r="B42" s="107" t="s">
        <v>49</v>
      </c>
      <c r="C42" s="205" t="s">
        <v>50</v>
      </c>
      <c r="D42" s="205"/>
      <c r="E42" s="205"/>
      <c r="F42" s="108">
        <f>'SO 01 01 Pol'!AE376</f>
        <v>0</v>
      </c>
      <c r="G42" s="101">
        <f>'SO 01 01 Pol'!AF376</f>
        <v>0</v>
      </c>
      <c r="H42" s="101">
        <f>(F42*SazbaDPH1/100)+(G42*SazbaDPH2/100)</f>
        <v>0</v>
      </c>
      <c r="I42" s="101">
        <f>F42+G42+H42</f>
        <v>0</v>
      </c>
      <c r="J42" s="102" t="str">
        <f>IF(_xlfn.SINGLE(CenaCelkemVypocet)=0,"",I42/_xlfn.SINGLE(CenaCelkemVypocet)*100)</f>
        <v/>
      </c>
    </row>
    <row r="43" spans="1:52" ht="25.5" customHeight="1" x14ac:dyDescent="0.2">
      <c r="A43" s="88">
        <v>3</v>
      </c>
      <c r="B43" s="107" t="s">
        <v>51</v>
      </c>
      <c r="C43" s="205" t="s">
        <v>52</v>
      </c>
      <c r="D43" s="205"/>
      <c r="E43" s="205"/>
      <c r="F43" s="108">
        <f>'SO 01 02 Pol'!AE39</f>
        <v>0</v>
      </c>
      <c r="G43" s="101">
        <f>'SO 01 02 Pol'!AF39</f>
        <v>0</v>
      </c>
      <c r="H43" s="101">
        <f>(F43*SazbaDPH1/100)+(G43*SazbaDPH2/100)</f>
        <v>0</v>
      </c>
      <c r="I43" s="101">
        <f>F43+G43+H43</f>
        <v>0</v>
      </c>
      <c r="J43" s="102" t="str">
        <f>IF(_xlfn.SINGLE(CenaCelkemVypocet)=0,"",I43/_xlfn.SINGLE(CenaCelkemVypocet)*100)</f>
        <v/>
      </c>
    </row>
    <row r="44" spans="1:52" ht="25.5" customHeight="1" x14ac:dyDescent="0.2">
      <c r="A44" s="88"/>
      <c r="B44" s="202" t="s">
        <v>53</v>
      </c>
      <c r="C44" s="203"/>
      <c r="D44" s="203"/>
      <c r="E44" s="204"/>
      <c r="F44" s="109">
        <f>SUMIF(A39:A43,"=1",F39:F43)</f>
        <v>0</v>
      </c>
      <c r="G44" s="110">
        <f>SUMIF(A39:A43,"=1",G39:G43)</f>
        <v>0</v>
      </c>
      <c r="H44" s="110">
        <f>SUMIF(A39:A43,"=1",H39:H43)</f>
        <v>0</v>
      </c>
      <c r="I44" s="110">
        <f>SUMIF(A39:A43,"=1",I39:I43)</f>
        <v>0</v>
      </c>
      <c r="J44" s="111">
        <f>SUMIF(A39:A43,"=1",J39:J43)</f>
        <v>0</v>
      </c>
    </row>
    <row r="46" spans="1:52" x14ac:dyDescent="0.2">
      <c r="A46" t="s">
        <v>55</v>
      </c>
      <c r="B46" t="s">
        <v>56</v>
      </c>
    </row>
    <row r="47" spans="1:52" x14ac:dyDescent="0.2">
      <c r="B47" s="201" t="s">
        <v>57</v>
      </c>
      <c r="C47" s="201"/>
      <c r="D47" s="201"/>
      <c r="E47" s="201"/>
      <c r="F47" s="201"/>
      <c r="G47" s="201"/>
      <c r="H47" s="201"/>
      <c r="I47" s="201"/>
      <c r="J47" s="201"/>
      <c r="AZ47" s="120" t="str">
        <f>B47</f>
        <v>D+M vyjadřuje popis položky obsahující dodávku a montáž zařízenení včetně uvedení do provozu.</v>
      </c>
    </row>
    <row r="49" spans="1:52" ht="89.25" x14ac:dyDescent="0.2">
      <c r="B49" s="201" t="s">
        <v>58</v>
      </c>
      <c r="C49" s="201"/>
      <c r="D49" s="201"/>
      <c r="E49" s="201"/>
      <c r="F49" s="201"/>
      <c r="G49" s="201"/>
      <c r="H49" s="201"/>
      <c r="I49" s="201"/>
      <c r="J49" s="201"/>
      <c r="AZ49" s="120" t="str">
        <f>B49</f>
        <v>Zhotovitel je povinen provést na svůj náklad veškeré práce a dodávky, které jsou v projektové dokumentaci obsaženy, bez ohledu na to, zda jsou obsaženy v textové anebo ve výkresové části, jakož i práce, které v dokumentaci sice obsaženy nejsou, ale které jsou nezbytné pro provedení díla a jeho řádné fungování. Je v zájmu zhotovitele jako odborné firmy se řádně seznámit s projektovou dokumentací a v případě zjištění absence technologie nebo její části, která je bezpodmínečně nutná k realizaci a správnému provozu zařízení, tuto technologii či její část zapracovat jak v cenové kalkulaci, tak při realizaci. Zároveň zhotovitel o této skutečnosti informuje neprodleně investora a projektanta technologie.</v>
      </c>
    </row>
    <row r="51" spans="1:52" ht="25.5" x14ac:dyDescent="0.2">
      <c r="B51" s="201" t="s">
        <v>59</v>
      </c>
      <c r="C51" s="201"/>
      <c r="D51" s="201"/>
      <c r="E51" s="201"/>
      <c r="F51" s="201"/>
      <c r="G51" s="201"/>
      <c r="H51" s="201"/>
      <c r="I51" s="201"/>
      <c r="J51" s="201"/>
      <c r="AZ51" s="120" t="str">
        <f>B51</f>
        <v>Zhotovitel si vytvoří dílenskou dokumentaci, kde bude vyřešeno nastavení a zaregulování celého systému dle použitých výrobců.</v>
      </c>
    </row>
    <row r="53" spans="1:52" ht="25.5" x14ac:dyDescent="0.2">
      <c r="B53" s="201" t="s">
        <v>60</v>
      </c>
      <c r="C53" s="201"/>
      <c r="D53" s="201"/>
      <c r="E53" s="201"/>
      <c r="F53" s="201"/>
      <c r="G53" s="201"/>
      <c r="H53" s="201"/>
      <c r="I53" s="201"/>
      <c r="J53" s="201"/>
      <c r="AZ53" s="120" t="str">
        <f>B53</f>
        <v>Projektování dokumentace není nadřazena pokynům výrobců a jejich návodů. Zhotovitel je povinen se seznámit s konkrétními pokyny výrobců jednotlivých zařízení.</v>
      </c>
    </row>
    <row r="54" spans="1:52" ht="25.5" x14ac:dyDescent="0.2">
      <c r="B54" s="201" t="s">
        <v>61</v>
      </c>
      <c r="C54" s="201"/>
      <c r="D54" s="201"/>
      <c r="E54" s="201"/>
      <c r="F54" s="201"/>
      <c r="G54" s="201"/>
      <c r="H54" s="201"/>
      <c r="I54" s="201"/>
      <c r="J54" s="201"/>
      <c r="AZ54" s="120" t="str">
        <f>B54</f>
        <v>Zhotovitel musí do nabídkové ceny zohlednit veškeré náklady vyplývající ze specifických nároků na montáž zařízení jednotlivých výrobců.</v>
      </c>
    </row>
    <row r="57" spans="1:52" ht="15.75" x14ac:dyDescent="0.25">
      <c r="B57" s="121" t="s">
        <v>62</v>
      </c>
    </row>
    <row r="59" spans="1:52" ht="25.5" customHeight="1" x14ac:dyDescent="0.2">
      <c r="A59" s="123"/>
      <c r="B59" s="126" t="s">
        <v>17</v>
      </c>
      <c r="C59" s="126" t="s">
        <v>5</v>
      </c>
      <c r="D59" s="127"/>
      <c r="E59" s="127"/>
      <c r="F59" s="128" t="s">
        <v>63</v>
      </c>
      <c r="G59" s="128"/>
      <c r="H59" s="128"/>
      <c r="I59" s="128" t="s">
        <v>29</v>
      </c>
      <c r="J59" s="128" t="s">
        <v>0</v>
      </c>
    </row>
    <row r="60" spans="1:52" ht="36.75" customHeight="1" x14ac:dyDescent="0.2">
      <c r="A60" s="124"/>
      <c r="B60" s="129" t="s">
        <v>64</v>
      </c>
      <c r="C60" s="199" t="s">
        <v>65</v>
      </c>
      <c r="D60" s="200"/>
      <c r="E60" s="200"/>
      <c r="F60" s="135" t="s">
        <v>24</v>
      </c>
      <c r="G60" s="136"/>
      <c r="H60" s="136"/>
      <c r="I60" s="136">
        <f>'SO 01 01 Pol'!G8</f>
        <v>0</v>
      </c>
      <c r="J60" s="133" t="str">
        <f>IF(I79=0,"",I60/I79*100)</f>
        <v/>
      </c>
    </row>
    <row r="61" spans="1:52" ht="36.75" customHeight="1" x14ac:dyDescent="0.2">
      <c r="A61" s="124"/>
      <c r="B61" s="129" t="s">
        <v>66</v>
      </c>
      <c r="C61" s="199" t="s">
        <v>67</v>
      </c>
      <c r="D61" s="200"/>
      <c r="E61" s="200"/>
      <c r="F61" s="135" t="s">
        <v>24</v>
      </c>
      <c r="G61" s="136"/>
      <c r="H61" s="136"/>
      <c r="I61" s="136">
        <f>'SO 01 01 Pol'!G42</f>
        <v>0</v>
      </c>
      <c r="J61" s="133" t="str">
        <f>IF(I79=0,"",I61/I79*100)</f>
        <v/>
      </c>
    </row>
    <row r="62" spans="1:52" ht="36.75" customHeight="1" x14ac:dyDescent="0.2">
      <c r="A62" s="124"/>
      <c r="B62" s="129" t="s">
        <v>68</v>
      </c>
      <c r="C62" s="199" t="s">
        <v>69</v>
      </c>
      <c r="D62" s="200"/>
      <c r="E62" s="200"/>
      <c r="F62" s="135" t="s">
        <v>24</v>
      </c>
      <c r="G62" s="136"/>
      <c r="H62" s="136"/>
      <c r="I62" s="136">
        <f>'SO 01 01 Pol'!G47</f>
        <v>0</v>
      </c>
      <c r="J62" s="133" t="str">
        <f>IF(I79=0,"",I62/I79*100)</f>
        <v/>
      </c>
    </row>
    <row r="63" spans="1:52" ht="36.75" customHeight="1" x14ac:dyDescent="0.2">
      <c r="A63" s="124"/>
      <c r="B63" s="129" t="s">
        <v>70</v>
      </c>
      <c r="C63" s="199" t="s">
        <v>71</v>
      </c>
      <c r="D63" s="200"/>
      <c r="E63" s="200"/>
      <c r="F63" s="135" t="s">
        <v>24</v>
      </c>
      <c r="G63" s="136"/>
      <c r="H63" s="136"/>
      <c r="I63" s="136">
        <f>'SO 01 01 Pol'!G85</f>
        <v>0</v>
      </c>
      <c r="J63" s="133" t="str">
        <f>IF(I79=0,"",I63/I79*100)</f>
        <v/>
      </c>
    </row>
    <row r="64" spans="1:52" ht="36.75" customHeight="1" x14ac:dyDescent="0.2">
      <c r="A64" s="124"/>
      <c r="B64" s="129" t="s">
        <v>72</v>
      </c>
      <c r="C64" s="199" t="s">
        <v>73</v>
      </c>
      <c r="D64" s="200"/>
      <c r="E64" s="200"/>
      <c r="F64" s="135" t="s">
        <v>24</v>
      </c>
      <c r="G64" s="136"/>
      <c r="H64" s="136"/>
      <c r="I64" s="136">
        <f>'SO 01 01 Pol'!G109</f>
        <v>0</v>
      </c>
      <c r="J64" s="133" t="str">
        <f>IF(I79=0,"",I64/I79*100)</f>
        <v/>
      </c>
    </row>
    <row r="65" spans="1:10" ht="36.75" customHeight="1" x14ac:dyDescent="0.2">
      <c r="A65" s="124"/>
      <c r="B65" s="129" t="s">
        <v>74</v>
      </c>
      <c r="C65" s="199" t="s">
        <v>75</v>
      </c>
      <c r="D65" s="200"/>
      <c r="E65" s="200"/>
      <c r="F65" s="135" t="s">
        <v>24</v>
      </c>
      <c r="G65" s="136"/>
      <c r="H65" s="136"/>
      <c r="I65" s="136">
        <f>'SO 01 01 Pol'!G199</f>
        <v>0</v>
      </c>
      <c r="J65" s="133" t="str">
        <f>IF(I79=0,"",I65/I79*100)</f>
        <v/>
      </c>
    </row>
    <row r="66" spans="1:10" ht="36.75" customHeight="1" x14ac:dyDescent="0.2">
      <c r="A66" s="124"/>
      <c r="B66" s="129" t="s">
        <v>76</v>
      </c>
      <c r="C66" s="199" t="s">
        <v>77</v>
      </c>
      <c r="D66" s="200"/>
      <c r="E66" s="200"/>
      <c r="F66" s="135" t="s">
        <v>24</v>
      </c>
      <c r="G66" s="136"/>
      <c r="H66" s="136"/>
      <c r="I66" s="136">
        <f>'SO 01 01 Pol'!G204</f>
        <v>0</v>
      </c>
      <c r="J66" s="133" t="str">
        <f>IF(I79=0,"",I66/I79*100)</f>
        <v/>
      </c>
    </row>
    <row r="67" spans="1:10" ht="36.75" customHeight="1" x14ac:dyDescent="0.2">
      <c r="A67" s="124"/>
      <c r="B67" s="129" t="s">
        <v>78</v>
      </c>
      <c r="C67" s="199" t="s">
        <v>79</v>
      </c>
      <c r="D67" s="200"/>
      <c r="E67" s="200"/>
      <c r="F67" s="135" t="s">
        <v>24</v>
      </c>
      <c r="G67" s="136"/>
      <c r="H67" s="136"/>
      <c r="I67" s="136">
        <f>'SO 01 01 Pol'!G277</f>
        <v>0</v>
      </c>
      <c r="J67" s="133" t="str">
        <f>IF(I79=0,"",I67/I79*100)</f>
        <v/>
      </c>
    </row>
    <row r="68" spans="1:10" ht="36.75" customHeight="1" x14ac:dyDescent="0.2">
      <c r="A68" s="124"/>
      <c r="B68" s="129" t="s">
        <v>80</v>
      </c>
      <c r="C68" s="199" t="s">
        <v>81</v>
      </c>
      <c r="D68" s="200"/>
      <c r="E68" s="200"/>
      <c r="F68" s="135" t="s">
        <v>25</v>
      </c>
      <c r="G68" s="136"/>
      <c r="H68" s="136"/>
      <c r="I68" s="136">
        <f>'SO 01 02 Pol'!G8</f>
        <v>0</v>
      </c>
      <c r="J68" s="133" t="str">
        <f>IF(I79=0,"",I68/I79*100)</f>
        <v/>
      </c>
    </row>
    <row r="69" spans="1:10" ht="36.75" customHeight="1" x14ac:dyDescent="0.2">
      <c r="A69" s="124"/>
      <c r="B69" s="129" t="s">
        <v>82</v>
      </c>
      <c r="C69" s="199" t="s">
        <v>83</v>
      </c>
      <c r="D69" s="200"/>
      <c r="E69" s="200"/>
      <c r="F69" s="135" t="s">
        <v>25</v>
      </c>
      <c r="G69" s="136"/>
      <c r="H69" s="136"/>
      <c r="I69" s="136">
        <f>'SO 01 01 Pol'!G280</f>
        <v>0</v>
      </c>
      <c r="J69" s="133" t="str">
        <f>IF(I79=0,"",I69/I79*100)</f>
        <v/>
      </c>
    </row>
    <row r="70" spans="1:10" ht="36.75" customHeight="1" x14ac:dyDescent="0.2">
      <c r="A70" s="124"/>
      <c r="B70" s="129" t="s">
        <v>84</v>
      </c>
      <c r="C70" s="199" t="s">
        <v>85</v>
      </c>
      <c r="D70" s="200"/>
      <c r="E70" s="200"/>
      <c r="F70" s="135" t="s">
        <v>25</v>
      </c>
      <c r="G70" s="136"/>
      <c r="H70" s="136"/>
      <c r="I70" s="136">
        <f>'SO 01 02 Pol'!G33</f>
        <v>0</v>
      </c>
      <c r="J70" s="133" t="str">
        <f>IF(I79=0,"",I70/I79*100)</f>
        <v/>
      </c>
    </row>
    <row r="71" spans="1:10" ht="36.75" customHeight="1" x14ac:dyDescent="0.2">
      <c r="A71" s="124"/>
      <c r="B71" s="129" t="s">
        <v>86</v>
      </c>
      <c r="C71" s="199" t="s">
        <v>87</v>
      </c>
      <c r="D71" s="200"/>
      <c r="E71" s="200"/>
      <c r="F71" s="135" t="s">
        <v>25</v>
      </c>
      <c r="G71" s="136"/>
      <c r="H71" s="136"/>
      <c r="I71" s="136">
        <f>'SO 01 01 Pol'!G283</f>
        <v>0</v>
      </c>
      <c r="J71" s="133" t="str">
        <f>IF(I79=0,"",I71/I79*100)</f>
        <v/>
      </c>
    </row>
    <row r="72" spans="1:10" ht="36.75" customHeight="1" x14ac:dyDescent="0.2">
      <c r="A72" s="124"/>
      <c r="B72" s="129" t="s">
        <v>88</v>
      </c>
      <c r="C72" s="199" t="s">
        <v>89</v>
      </c>
      <c r="D72" s="200"/>
      <c r="E72" s="200"/>
      <c r="F72" s="135" t="s">
        <v>25</v>
      </c>
      <c r="G72" s="136"/>
      <c r="H72" s="136"/>
      <c r="I72" s="136">
        <f>'SO 01 01 Pol'!G288</f>
        <v>0</v>
      </c>
      <c r="J72" s="133" t="str">
        <f>IF(I79=0,"",I72/I79*100)</f>
        <v/>
      </c>
    </row>
    <row r="73" spans="1:10" ht="36.75" customHeight="1" x14ac:dyDescent="0.2">
      <c r="A73" s="124"/>
      <c r="B73" s="129" t="s">
        <v>90</v>
      </c>
      <c r="C73" s="199" t="s">
        <v>91</v>
      </c>
      <c r="D73" s="200"/>
      <c r="E73" s="200"/>
      <c r="F73" s="135" t="s">
        <v>25</v>
      </c>
      <c r="G73" s="136"/>
      <c r="H73" s="136"/>
      <c r="I73" s="136">
        <f>'SO 01 01 Pol'!G307</f>
        <v>0</v>
      </c>
      <c r="J73" s="133" t="str">
        <f>IF(I79=0,"",I73/I79*100)</f>
        <v/>
      </c>
    </row>
    <row r="74" spans="1:10" ht="36.75" customHeight="1" x14ac:dyDescent="0.2">
      <c r="A74" s="124"/>
      <c r="B74" s="129" t="s">
        <v>92</v>
      </c>
      <c r="C74" s="199" t="s">
        <v>93</v>
      </c>
      <c r="D74" s="200"/>
      <c r="E74" s="200"/>
      <c r="F74" s="135" t="s">
        <v>25</v>
      </c>
      <c r="G74" s="136"/>
      <c r="H74" s="136"/>
      <c r="I74" s="136">
        <f>'SO 01 01 Pol'!G336</f>
        <v>0</v>
      </c>
      <c r="J74" s="133" t="str">
        <f>IF(I79=0,"",I74/I79*100)</f>
        <v/>
      </c>
    </row>
    <row r="75" spans="1:10" ht="36.75" customHeight="1" x14ac:dyDescent="0.2">
      <c r="A75" s="124"/>
      <c r="B75" s="129" t="s">
        <v>94</v>
      </c>
      <c r="C75" s="199" t="s">
        <v>95</v>
      </c>
      <c r="D75" s="200"/>
      <c r="E75" s="200"/>
      <c r="F75" s="135" t="s">
        <v>25</v>
      </c>
      <c r="G75" s="136"/>
      <c r="H75" s="136"/>
      <c r="I75" s="136">
        <f>'SO 01 01 Pol'!G341</f>
        <v>0</v>
      </c>
      <c r="J75" s="133" t="str">
        <f>IF(I79=0,"",I75/I79*100)</f>
        <v/>
      </c>
    </row>
    <row r="76" spans="1:10" ht="36.75" customHeight="1" x14ac:dyDescent="0.2">
      <c r="A76" s="124"/>
      <c r="B76" s="129" t="s">
        <v>96</v>
      </c>
      <c r="C76" s="199" t="s">
        <v>97</v>
      </c>
      <c r="D76" s="200"/>
      <c r="E76" s="200"/>
      <c r="F76" s="135" t="s">
        <v>98</v>
      </c>
      <c r="G76" s="136"/>
      <c r="H76" s="136"/>
      <c r="I76" s="136">
        <f>'SO 01 01 Pol'!G349</f>
        <v>0</v>
      </c>
      <c r="J76" s="133" t="str">
        <f>IF(I79=0,"",I76/I79*100)</f>
        <v/>
      </c>
    </row>
    <row r="77" spans="1:10" ht="36.75" customHeight="1" x14ac:dyDescent="0.2">
      <c r="A77" s="124"/>
      <c r="B77" s="129" t="s">
        <v>99</v>
      </c>
      <c r="C77" s="199" t="s">
        <v>27</v>
      </c>
      <c r="D77" s="200"/>
      <c r="E77" s="200"/>
      <c r="F77" s="135" t="s">
        <v>99</v>
      </c>
      <c r="G77" s="136"/>
      <c r="H77" s="136"/>
      <c r="I77" s="136">
        <f>'SO 01 01 Pol'!G361+'SO 01 02 Pol'!G35</f>
        <v>0</v>
      </c>
      <c r="J77" s="133" t="str">
        <f>IF(I79=0,"",I77/I79*100)</f>
        <v/>
      </c>
    </row>
    <row r="78" spans="1:10" ht="36.75" customHeight="1" x14ac:dyDescent="0.2">
      <c r="A78" s="124"/>
      <c r="B78" s="129" t="s">
        <v>100</v>
      </c>
      <c r="C78" s="199" t="s">
        <v>28</v>
      </c>
      <c r="D78" s="200"/>
      <c r="E78" s="200"/>
      <c r="F78" s="135" t="s">
        <v>100</v>
      </c>
      <c r="G78" s="136"/>
      <c r="H78" s="136"/>
      <c r="I78" s="136">
        <f>'SO 01 01 Pol'!G370</f>
        <v>0</v>
      </c>
      <c r="J78" s="133" t="str">
        <f>IF(I79=0,"",I78/I79*100)</f>
        <v/>
      </c>
    </row>
    <row r="79" spans="1:10" ht="25.5" customHeight="1" x14ac:dyDescent="0.2">
      <c r="A79" s="125"/>
      <c r="B79" s="130" t="s">
        <v>1</v>
      </c>
      <c r="C79" s="131"/>
      <c r="D79" s="132"/>
      <c r="E79" s="132"/>
      <c r="F79" s="137"/>
      <c r="G79" s="138"/>
      <c r="H79" s="138"/>
      <c r="I79" s="138">
        <f>SUM(I60:I78)</f>
        <v>0</v>
      </c>
      <c r="J79" s="134">
        <f>SUM(J60:J78)</f>
        <v>0</v>
      </c>
    </row>
    <row r="80" spans="1:10" x14ac:dyDescent="0.2">
      <c r="F80" s="86"/>
      <c r="G80" s="86"/>
      <c r="H80" s="86"/>
      <c r="I80" s="86"/>
      <c r="J80" s="87"/>
    </row>
    <row r="81" spans="6:10" x14ac:dyDescent="0.2">
      <c r="F81" s="86"/>
      <c r="G81" s="86"/>
      <c r="H81" s="86"/>
      <c r="I81" s="86"/>
      <c r="J81" s="87"/>
    </row>
    <row r="82" spans="6:10" x14ac:dyDescent="0.2">
      <c r="F82" s="86"/>
      <c r="G82" s="86"/>
      <c r="H82" s="86"/>
      <c r="I82" s="86"/>
      <c r="J82" s="87"/>
    </row>
  </sheetData>
  <sheetProtection algorithmName="SHA-512" hashValue="cPA0giDjsam7wCJvtyCujlvGRBxFQ3D9KF42+T/RKwYKB9prRjl7Z+LNonwyrWG30jRmOSUy9LuRzJmmqe9whw==" saltValue="dI4OW5R642yUJZgLamF/vg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B44:E44"/>
    <mergeCell ref="B47:J47"/>
    <mergeCell ref="B49:J49"/>
    <mergeCell ref="B51:J51"/>
    <mergeCell ref="B53:J53"/>
    <mergeCell ref="B54:J54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4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1" t="s">
        <v>6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50" t="s">
        <v>7</v>
      </c>
      <c r="B2" s="49"/>
      <c r="C2" s="253"/>
      <c r="D2" s="253"/>
      <c r="E2" s="253"/>
      <c r="F2" s="253"/>
      <c r="G2" s="254"/>
    </row>
    <row r="3" spans="1:7" ht="24.95" customHeight="1" x14ac:dyDescent="0.2">
      <c r="A3" s="50" t="s">
        <v>8</v>
      </c>
      <c r="B3" s="49"/>
      <c r="C3" s="253"/>
      <c r="D3" s="253"/>
      <c r="E3" s="253"/>
      <c r="F3" s="253"/>
      <c r="G3" s="254"/>
    </row>
    <row r="4" spans="1:7" ht="24.95" customHeight="1" x14ac:dyDescent="0.2">
      <c r="A4" s="50" t="s">
        <v>9</v>
      </c>
      <c r="B4" s="49"/>
      <c r="C4" s="253"/>
      <c r="D4" s="253"/>
      <c r="E4" s="253"/>
      <c r="F4" s="253"/>
      <c r="G4" s="254"/>
    </row>
    <row r="5" spans="1:7" x14ac:dyDescent="0.2">
      <c r="B5" s="4"/>
      <c r="C5" s="5"/>
      <c r="D5" s="6"/>
    </row>
  </sheetData>
  <sheetProtection algorithmName="SHA-512" hashValue="nanEhxHbpWldoXnAAITuRH8ddCI5y+e/KuU2TqPzifXD8jM4tSEovhO0g3xKU3DbIxh8pW2j1VhLdQ092rvlLA==" saltValue="qsAAXv0R9XUFRIZL5zhycg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44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63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63" t="s">
        <v>101</v>
      </c>
      <c r="B1" s="263"/>
      <c r="C1" s="263"/>
      <c r="D1" s="263"/>
      <c r="E1" s="263"/>
      <c r="F1" s="263"/>
      <c r="G1" s="263"/>
      <c r="AG1" t="s">
        <v>102</v>
      </c>
    </row>
    <row r="2" spans="1:60" ht="24.95" customHeight="1" x14ac:dyDescent="0.2">
      <c r="A2" s="140" t="s">
        <v>7</v>
      </c>
      <c r="B2" s="49" t="s">
        <v>43</v>
      </c>
      <c r="C2" s="264" t="s">
        <v>44</v>
      </c>
      <c r="D2" s="265"/>
      <c r="E2" s="265"/>
      <c r="F2" s="265"/>
      <c r="G2" s="266"/>
      <c r="AG2" t="s">
        <v>103</v>
      </c>
    </row>
    <row r="3" spans="1:60" ht="24.95" customHeight="1" x14ac:dyDescent="0.2">
      <c r="A3" s="140" t="s">
        <v>8</v>
      </c>
      <c r="B3" s="49" t="s">
        <v>47</v>
      </c>
      <c r="C3" s="264" t="s">
        <v>48</v>
      </c>
      <c r="D3" s="265"/>
      <c r="E3" s="265"/>
      <c r="F3" s="265"/>
      <c r="G3" s="266"/>
      <c r="AC3" s="122" t="s">
        <v>103</v>
      </c>
      <c r="AG3" t="s">
        <v>104</v>
      </c>
    </row>
    <row r="4" spans="1:60" ht="24.95" customHeight="1" x14ac:dyDescent="0.2">
      <c r="A4" s="141" t="s">
        <v>9</v>
      </c>
      <c r="B4" s="142" t="s">
        <v>49</v>
      </c>
      <c r="C4" s="267" t="s">
        <v>50</v>
      </c>
      <c r="D4" s="268"/>
      <c r="E4" s="268"/>
      <c r="F4" s="268"/>
      <c r="G4" s="269"/>
      <c r="AG4" t="s">
        <v>105</v>
      </c>
    </row>
    <row r="5" spans="1:60" x14ac:dyDescent="0.2">
      <c r="D5" s="10"/>
    </row>
    <row r="6" spans="1:60" ht="38.25" x14ac:dyDescent="0.2">
      <c r="A6" s="144" t="s">
        <v>106</v>
      </c>
      <c r="B6" s="146" t="s">
        <v>107</v>
      </c>
      <c r="C6" s="146" t="s">
        <v>108</v>
      </c>
      <c r="D6" s="145" t="s">
        <v>109</v>
      </c>
      <c r="E6" s="144" t="s">
        <v>110</v>
      </c>
      <c r="F6" s="143" t="s">
        <v>111</v>
      </c>
      <c r="G6" s="144" t="s">
        <v>29</v>
      </c>
      <c r="H6" s="147" t="s">
        <v>30</v>
      </c>
      <c r="I6" s="147" t="s">
        <v>112</v>
      </c>
      <c r="J6" s="147" t="s">
        <v>31</v>
      </c>
      <c r="K6" s="147" t="s">
        <v>113</v>
      </c>
      <c r="L6" s="147" t="s">
        <v>114</v>
      </c>
      <c r="M6" s="147" t="s">
        <v>115</v>
      </c>
      <c r="N6" s="147" t="s">
        <v>116</v>
      </c>
      <c r="O6" s="147" t="s">
        <v>117</v>
      </c>
      <c r="P6" s="147" t="s">
        <v>118</v>
      </c>
      <c r="Q6" s="147" t="s">
        <v>119</v>
      </c>
      <c r="R6" s="147" t="s">
        <v>120</v>
      </c>
      <c r="S6" s="147" t="s">
        <v>121</v>
      </c>
      <c r="T6" s="147" t="s">
        <v>122</v>
      </c>
      <c r="U6" s="147" t="s">
        <v>123</v>
      </c>
      <c r="V6" s="147" t="s">
        <v>124</v>
      </c>
      <c r="W6" s="147" t="s">
        <v>125</v>
      </c>
      <c r="X6" s="147" t="s">
        <v>126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 x14ac:dyDescent="0.2">
      <c r="A8" s="166" t="s">
        <v>127</v>
      </c>
      <c r="B8" s="167" t="s">
        <v>64</v>
      </c>
      <c r="C8" s="189" t="s">
        <v>65</v>
      </c>
      <c r="D8" s="168"/>
      <c r="E8" s="169"/>
      <c r="F8" s="170"/>
      <c r="G8" s="170">
        <f>SUMIF(AG9:AG41,"&lt;&gt;NOR",G9:G41)</f>
        <v>0</v>
      </c>
      <c r="H8" s="170"/>
      <c r="I8" s="170">
        <f>SUM(I9:I41)</f>
        <v>0</v>
      </c>
      <c r="J8" s="170"/>
      <c r="K8" s="170">
        <f>SUM(K9:K41)</f>
        <v>0</v>
      </c>
      <c r="L8" s="170"/>
      <c r="M8" s="170">
        <f>SUM(M9:M41)</f>
        <v>0</v>
      </c>
      <c r="N8" s="170"/>
      <c r="O8" s="170">
        <f>SUM(O9:O41)</f>
        <v>4.29</v>
      </c>
      <c r="P8" s="170"/>
      <c r="Q8" s="170">
        <f>SUM(Q9:Q41)</f>
        <v>0</v>
      </c>
      <c r="R8" s="170"/>
      <c r="S8" s="170"/>
      <c r="T8" s="171"/>
      <c r="U8" s="165"/>
      <c r="V8" s="165">
        <f>SUM(V9:V41)</f>
        <v>101.57999999999998</v>
      </c>
      <c r="W8" s="165"/>
      <c r="X8" s="165"/>
      <c r="AG8" t="s">
        <v>128</v>
      </c>
    </row>
    <row r="9" spans="1:60" ht="22.5" outlineLevel="1" x14ac:dyDescent="0.2">
      <c r="A9" s="172">
        <v>1</v>
      </c>
      <c r="B9" s="173" t="s">
        <v>129</v>
      </c>
      <c r="C9" s="190" t="s">
        <v>130</v>
      </c>
      <c r="D9" s="174" t="s">
        <v>131</v>
      </c>
      <c r="E9" s="175">
        <v>1</v>
      </c>
      <c r="F9" s="176"/>
      <c r="G9" s="177">
        <f>ROUND(E9*F9,2)</f>
        <v>0</v>
      </c>
      <c r="H9" s="176"/>
      <c r="I9" s="177">
        <f>ROUND(E9*H9,2)</f>
        <v>0</v>
      </c>
      <c r="J9" s="176"/>
      <c r="K9" s="177">
        <f>ROUND(E9*J9,2)</f>
        <v>0</v>
      </c>
      <c r="L9" s="177">
        <v>21</v>
      </c>
      <c r="M9" s="177">
        <f>G9*(1+L9/100)</f>
        <v>0</v>
      </c>
      <c r="N9" s="177">
        <v>0.36886000000000002</v>
      </c>
      <c r="O9" s="177">
        <f>ROUND(E9*N9,2)</f>
        <v>0.37</v>
      </c>
      <c r="P9" s="177">
        <v>0</v>
      </c>
      <c r="Q9" s="177">
        <f>ROUND(E9*P9,2)</f>
        <v>0</v>
      </c>
      <c r="R9" s="177" t="s">
        <v>132</v>
      </c>
      <c r="S9" s="177" t="s">
        <v>133</v>
      </c>
      <c r="T9" s="178" t="s">
        <v>134</v>
      </c>
      <c r="U9" s="158">
        <v>1.33</v>
      </c>
      <c r="V9" s="158">
        <f>ROUND(E9*U9,2)</f>
        <v>1.33</v>
      </c>
      <c r="W9" s="158"/>
      <c r="X9" s="158" t="s">
        <v>135</v>
      </c>
      <c r="Y9" s="148"/>
      <c r="Z9" s="148"/>
      <c r="AA9" s="148"/>
      <c r="AB9" s="148"/>
      <c r="AC9" s="148"/>
      <c r="AD9" s="148"/>
      <c r="AE9" s="148"/>
      <c r="AF9" s="148"/>
      <c r="AG9" s="148" t="s">
        <v>136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55"/>
      <c r="B10" s="156"/>
      <c r="C10" s="257" t="s">
        <v>137</v>
      </c>
      <c r="D10" s="258"/>
      <c r="E10" s="258"/>
      <c r="F10" s="258"/>
      <c r="G10" s="2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48"/>
      <c r="Z10" s="148"/>
      <c r="AA10" s="148"/>
      <c r="AB10" s="148"/>
      <c r="AC10" s="148"/>
      <c r="AD10" s="148"/>
      <c r="AE10" s="148"/>
      <c r="AF10" s="148"/>
      <c r="AG10" s="148" t="s">
        <v>138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55"/>
      <c r="B11" s="156"/>
      <c r="C11" s="191" t="s">
        <v>139</v>
      </c>
      <c r="D11" s="160"/>
      <c r="E11" s="161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48"/>
      <c r="Z11" s="148"/>
      <c r="AA11" s="148"/>
      <c r="AB11" s="148"/>
      <c r="AC11" s="148"/>
      <c r="AD11" s="148"/>
      <c r="AE11" s="148"/>
      <c r="AF11" s="148"/>
      <c r="AG11" s="148" t="s">
        <v>140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55"/>
      <c r="B12" s="156"/>
      <c r="C12" s="191" t="s">
        <v>141</v>
      </c>
      <c r="D12" s="160"/>
      <c r="E12" s="161">
        <v>1</v>
      </c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48"/>
      <c r="Z12" s="148"/>
      <c r="AA12" s="148"/>
      <c r="AB12" s="148"/>
      <c r="AC12" s="148"/>
      <c r="AD12" s="148"/>
      <c r="AE12" s="148"/>
      <c r="AF12" s="148"/>
      <c r="AG12" s="148" t="s">
        <v>140</v>
      </c>
      <c r="AH12" s="148">
        <v>0</v>
      </c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ht="22.5" outlineLevel="1" x14ac:dyDescent="0.2">
      <c r="A13" s="172">
        <v>2</v>
      </c>
      <c r="B13" s="173" t="s">
        <v>142</v>
      </c>
      <c r="C13" s="190" t="s">
        <v>143</v>
      </c>
      <c r="D13" s="174" t="s">
        <v>144</v>
      </c>
      <c r="E13" s="175">
        <v>0.108</v>
      </c>
      <c r="F13" s="176"/>
      <c r="G13" s="177">
        <f>ROUND(E13*F13,2)</f>
        <v>0</v>
      </c>
      <c r="H13" s="176"/>
      <c r="I13" s="177">
        <f>ROUND(E13*H13,2)</f>
        <v>0</v>
      </c>
      <c r="J13" s="176"/>
      <c r="K13" s="177">
        <f>ROUND(E13*J13,2)</f>
        <v>0</v>
      </c>
      <c r="L13" s="177">
        <v>21</v>
      </c>
      <c r="M13" s="177">
        <f>G13*(1+L13/100)</f>
        <v>0</v>
      </c>
      <c r="N13" s="177">
        <v>0.74602000000000002</v>
      </c>
      <c r="O13" s="177">
        <f>ROUND(E13*N13,2)</f>
        <v>0.08</v>
      </c>
      <c r="P13" s="177">
        <v>0</v>
      </c>
      <c r="Q13" s="177">
        <f>ROUND(E13*P13,2)</f>
        <v>0</v>
      </c>
      <c r="R13" s="177" t="s">
        <v>132</v>
      </c>
      <c r="S13" s="177" t="s">
        <v>133</v>
      </c>
      <c r="T13" s="178" t="s">
        <v>134</v>
      </c>
      <c r="U13" s="158">
        <v>8.16</v>
      </c>
      <c r="V13" s="158">
        <f>ROUND(E13*U13,2)</f>
        <v>0.88</v>
      </c>
      <c r="W13" s="158"/>
      <c r="X13" s="158" t="s">
        <v>135</v>
      </c>
      <c r="Y13" s="148"/>
      <c r="Z13" s="148"/>
      <c r="AA13" s="148"/>
      <c r="AB13" s="148"/>
      <c r="AC13" s="148"/>
      <c r="AD13" s="148"/>
      <c r="AE13" s="148"/>
      <c r="AF13" s="148"/>
      <c r="AG13" s="148" t="s">
        <v>136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55"/>
      <c r="B14" s="156"/>
      <c r="C14" s="257" t="s">
        <v>145</v>
      </c>
      <c r="D14" s="258"/>
      <c r="E14" s="258"/>
      <c r="F14" s="258"/>
      <c r="G14" s="2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48"/>
      <c r="Z14" s="148"/>
      <c r="AA14" s="148"/>
      <c r="AB14" s="148"/>
      <c r="AC14" s="148"/>
      <c r="AD14" s="148"/>
      <c r="AE14" s="148"/>
      <c r="AF14" s="148"/>
      <c r="AG14" s="148" t="s">
        <v>138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55"/>
      <c r="B15" s="156"/>
      <c r="C15" s="191" t="s">
        <v>146</v>
      </c>
      <c r="D15" s="160"/>
      <c r="E15" s="161">
        <v>0.108</v>
      </c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48"/>
      <c r="Z15" s="148"/>
      <c r="AA15" s="148"/>
      <c r="AB15" s="148"/>
      <c r="AC15" s="148"/>
      <c r="AD15" s="148"/>
      <c r="AE15" s="148"/>
      <c r="AF15" s="148"/>
      <c r="AG15" s="148" t="s">
        <v>140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ht="22.5" outlineLevel="1" x14ac:dyDescent="0.2">
      <c r="A16" s="172">
        <v>3</v>
      </c>
      <c r="B16" s="173" t="s">
        <v>147</v>
      </c>
      <c r="C16" s="190" t="s">
        <v>148</v>
      </c>
      <c r="D16" s="174" t="s">
        <v>144</v>
      </c>
      <c r="E16" s="175">
        <v>0.57130000000000003</v>
      </c>
      <c r="F16" s="176"/>
      <c r="G16" s="177">
        <f>ROUND(E16*F16,2)</f>
        <v>0</v>
      </c>
      <c r="H16" s="176"/>
      <c r="I16" s="177">
        <f>ROUND(E16*H16,2)</f>
        <v>0</v>
      </c>
      <c r="J16" s="176"/>
      <c r="K16" s="177">
        <f>ROUND(E16*J16,2)</f>
        <v>0</v>
      </c>
      <c r="L16" s="177">
        <v>21</v>
      </c>
      <c r="M16" s="177">
        <f>G16*(1+L16/100)</f>
        <v>0</v>
      </c>
      <c r="N16" s="177">
        <v>0.74602000000000002</v>
      </c>
      <c r="O16" s="177">
        <f>ROUND(E16*N16,2)</f>
        <v>0.43</v>
      </c>
      <c r="P16" s="177">
        <v>0</v>
      </c>
      <c r="Q16" s="177">
        <f>ROUND(E16*P16,2)</f>
        <v>0</v>
      </c>
      <c r="R16" s="177" t="s">
        <v>132</v>
      </c>
      <c r="S16" s="177" t="s">
        <v>133</v>
      </c>
      <c r="T16" s="178" t="s">
        <v>134</v>
      </c>
      <c r="U16" s="158">
        <v>6.78</v>
      </c>
      <c r="V16" s="158">
        <f>ROUND(E16*U16,2)</f>
        <v>3.87</v>
      </c>
      <c r="W16" s="158"/>
      <c r="X16" s="158" t="s">
        <v>135</v>
      </c>
      <c r="Y16" s="148"/>
      <c r="Z16" s="148"/>
      <c r="AA16" s="148"/>
      <c r="AB16" s="148"/>
      <c r="AC16" s="148"/>
      <c r="AD16" s="148"/>
      <c r="AE16" s="148"/>
      <c r="AF16" s="148"/>
      <c r="AG16" s="148" t="s">
        <v>136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55"/>
      <c r="B17" s="156"/>
      <c r="C17" s="257" t="s">
        <v>145</v>
      </c>
      <c r="D17" s="258"/>
      <c r="E17" s="258"/>
      <c r="F17" s="258"/>
      <c r="G17" s="2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48"/>
      <c r="Z17" s="148"/>
      <c r="AA17" s="148"/>
      <c r="AB17" s="148"/>
      <c r="AC17" s="148"/>
      <c r="AD17" s="148"/>
      <c r="AE17" s="148"/>
      <c r="AF17" s="148"/>
      <c r="AG17" s="148" t="s">
        <v>138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55"/>
      <c r="B18" s="156"/>
      <c r="C18" s="191" t="s">
        <v>149</v>
      </c>
      <c r="D18" s="160"/>
      <c r="E18" s="161">
        <v>0.57130000000000003</v>
      </c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48"/>
      <c r="Z18" s="148"/>
      <c r="AA18" s="148"/>
      <c r="AB18" s="148"/>
      <c r="AC18" s="148"/>
      <c r="AD18" s="148"/>
      <c r="AE18" s="148"/>
      <c r="AF18" s="148"/>
      <c r="AG18" s="148" t="s">
        <v>140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72">
        <v>4</v>
      </c>
      <c r="B19" s="173" t="s">
        <v>150</v>
      </c>
      <c r="C19" s="190" t="s">
        <v>151</v>
      </c>
      <c r="D19" s="174" t="s">
        <v>131</v>
      </c>
      <c r="E19" s="175">
        <v>4</v>
      </c>
      <c r="F19" s="176"/>
      <c r="G19" s="177">
        <f>ROUND(E19*F19,2)</f>
        <v>0</v>
      </c>
      <c r="H19" s="176"/>
      <c r="I19" s="177">
        <f>ROUND(E19*H19,2)</f>
        <v>0</v>
      </c>
      <c r="J19" s="176"/>
      <c r="K19" s="177">
        <f>ROUND(E19*J19,2)</f>
        <v>0</v>
      </c>
      <c r="L19" s="177">
        <v>21</v>
      </c>
      <c r="M19" s="177">
        <f>G19*(1+L19/100)</f>
        <v>0</v>
      </c>
      <c r="N19" s="177">
        <v>5.2720000000000003E-2</v>
      </c>
      <c r="O19" s="177">
        <f>ROUND(E19*N19,2)</f>
        <v>0.21</v>
      </c>
      <c r="P19" s="177">
        <v>0</v>
      </c>
      <c r="Q19" s="177">
        <f>ROUND(E19*P19,2)</f>
        <v>0</v>
      </c>
      <c r="R19" s="177" t="s">
        <v>152</v>
      </c>
      <c r="S19" s="177" t="s">
        <v>133</v>
      </c>
      <c r="T19" s="178" t="s">
        <v>134</v>
      </c>
      <c r="U19" s="158">
        <v>0.57999999999999996</v>
      </c>
      <c r="V19" s="158">
        <f>ROUND(E19*U19,2)</f>
        <v>2.3199999999999998</v>
      </c>
      <c r="W19" s="158"/>
      <c r="X19" s="158" t="s">
        <v>135</v>
      </c>
      <c r="Y19" s="148"/>
      <c r="Z19" s="148"/>
      <c r="AA19" s="148"/>
      <c r="AB19" s="148"/>
      <c r="AC19" s="148"/>
      <c r="AD19" s="148"/>
      <c r="AE19" s="148"/>
      <c r="AF19" s="148"/>
      <c r="AG19" s="148" t="s">
        <v>136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55"/>
      <c r="B20" s="156"/>
      <c r="C20" s="191" t="s">
        <v>153</v>
      </c>
      <c r="D20" s="160"/>
      <c r="E20" s="161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48"/>
      <c r="Z20" s="148"/>
      <c r="AA20" s="148"/>
      <c r="AB20" s="148"/>
      <c r="AC20" s="148"/>
      <c r="AD20" s="148"/>
      <c r="AE20" s="148"/>
      <c r="AF20" s="148"/>
      <c r="AG20" s="148" t="s">
        <v>140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55"/>
      <c r="B21" s="156"/>
      <c r="C21" s="191" t="s">
        <v>154</v>
      </c>
      <c r="D21" s="160"/>
      <c r="E21" s="161">
        <v>2</v>
      </c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48"/>
      <c r="Z21" s="148"/>
      <c r="AA21" s="148"/>
      <c r="AB21" s="148"/>
      <c r="AC21" s="148"/>
      <c r="AD21" s="148"/>
      <c r="AE21" s="148"/>
      <c r="AF21" s="148"/>
      <c r="AG21" s="148" t="s">
        <v>140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55"/>
      <c r="B22" s="156"/>
      <c r="C22" s="191" t="s">
        <v>155</v>
      </c>
      <c r="D22" s="160"/>
      <c r="E22" s="161">
        <v>1</v>
      </c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48"/>
      <c r="Z22" s="148"/>
      <c r="AA22" s="148"/>
      <c r="AB22" s="148"/>
      <c r="AC22" s="148"/>
      <c r="AD22" s="148"/>
      <c r="AE22" s="148"/>
      <c r="AF22" s="148"/>
      <c r="AG22" s="148" t="s">
        <v>140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55"/>
      <c r="B23" s="156"/>
      <c r="C23" s="191" t="s">
        <v>156</v>
      </c>
      <c r="D23" s="160"/>
      <c r="E23" s="161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48"/>
      <c r="Z23" s="148"/>
      <c r="AA23" s="148"/>
      <c r="AB23" s="148"/>
      <c r="AC23" s="148"/>
      <c r="AD23" s="148"/>
      <c r="AE23" s="148"/>
      <c r="AF23" s="148"/>
      <c r="AG23" s="148" t="s">
        <v>140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ht="33.75" outlineLevel="1" x14ac:dyDescent="0.2">
      <c r="A24" s="172">
        <v>5</v>
      </c>
      <c r="B24" s="173" t="s">
        <v>157</v>
      </c>
      <c r="C24" s="190" t="s">
        <v>158</v>
      </c>
      <c r="D24" s="174" t="s">
        <v>159</v>
      </c>
      <c r="E24" s="175">
        <v>36.518999999999998</v>
      </c>
      <c r="F24" s="176"/>
      <c r="G24" s="177">
        <f>ROUND(E24*F24,2)</f>
        <v>0</v>
      </c>
      <c r="H24" s="176"/>
      <c r="I24" s="177">
        <f>ROUND(E24*H24,2)</f>
        <v>0</v>
      </c>
      <c r="J24" s="176"/>
      <c r="K24" s="177">
        <f>ROUND(E24*J24,2)</f>
        <v>0</v>
      </c>
      <c r="L24" s="177">
        <v>21</v>
      </c>
      <c r="M24" s="177">
        <f>G24*(1+L24/100)</f>
        <v>0</v>
      </c>
      <c r="N24" s="177">
        <v>3.1130000000000001E-2</v>
      </c>
      <c r="O24" s="177">
        <f>ROUND(E24*N24,2)</f>
        <v>1.1399999999999999</v>
      </c>
      <c r="P24" s="177">
        <v>0</v>
      </c>
      <c r="Q24" s="177">
        <f>ROUND(E24*P24,2)</f>
        <v>0</v>
      </c>
      <c r="R24" s="177" t="s">
        <v>152</v>
      </c>
      <c r="S24" s="177" t="s">
        <v>133</v>
      </c>
      <c r="T24" s="178" t="s">
        <v>134</v>
      </c>
      <c r="U24" s="158">
        <v>0.99</v>
      </c>
      <c r="V24" s="158">
        <f>ROUND(E24*U24,2)</f>
        <v>36.15</v>
      </c>
      <c r="W24" s="158"/>
      <c r="X24" s="158" t="s">
        <v>135</v>
      </c>
      <c r="Y24" s="148"/>
      <c r="Z24" s="148"/>
      <c r="AA24" s="148"/>
      <c r="AB24" s="148"/>
      <c r="AC24" s="148"/>
      <c r="AD24" s="148"/>
      <c r="AE24" s="148"/>
      <c r="AF24" s="148"/>
      <c r="AG24" s="148" t="s">
        <v>136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ht="22.5" outlineLevel="1" x14ac:dyDescent="0.2">
      <c r="A25" s="155"/>
      <c r="B25" s="156"/>
      <c r="C25" s="257" t="s">
        <v>160</v>
      </c>
      <c r="D25" s="258"/>
      <c r="E25" s="258"/>
      <c r="F25" s="258"/>
      <c r="G25" s="2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48"/>
      <c r="Z25" s="148"/>
      <c r="AA25" s="148"/>
      <c r="AB25" s="148"/>
      <c r="AC25" s="148"/>
      <c r="AD25" s="148"/>
      <c r="AE25" s="148"/>
      <c r="AF25" s="148"/>
      <c r="AG25" s="148" t="s">
        <v>138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79" t="str">
        <f>C25</f>
        <v>zřízení nosné konstrukce příčky, vložení tepelné izolace tl. do 5 cm, montáž desek, tmelení spár Q2 a úprava rohů. Včetně dodávek materiálu.</v>
      </c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55"/>
      <c r="B26" s="156"/>
      <c r="C26" s="191" t="s">
        <v>161</v>
      </c>
      <c r="D26" s="160"/>
      <c r="E26" s="161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48"/>
      <c r="Z26" s="148"/>
      <c r="AA26" s="148"/>
      <c r="AB26" s="148"/>
      <c r="AC26" s="148"/>
      <c r="AD26" s="148"/>
      <c r="AE26" s="148"/>
      <c r="AF26" s="148"/>
      <c r="AG26" s="148" t="s">
        <v>140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55"/>
      <c r="B27" s="156"/>
      <c r="C27" s="191" t="s">
        <v>162</v>
      </c>
      <c r="D27" s="160"/>
      <c r="E27" s="161">
        <v>7.8019999999999996</v>
      </c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48"/>
      <c r="Z27" s="148"/>
      <c r="AA27" s="148"/>
      <c r="AB27" s="148"/>
      <c r="AC27" s="148"/>
      <c r="AD27" s="148"/>
      <c r="AE27" s="148"/>
      <c r="AF27" s="148"/>
      <c r="AG27" s="148" t="s">
        <v>140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55"/>
      <c r="B28" s="156"/>
      <c r="C28" s="191" t="s">
        <v>163</v>
      </c>
      <c r="D28" s="160"/>
      <c r="E28" s="161">
        <v>11.9</v>
      </c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48"/>
      <c r="Z28" s="148"/>
      <c r="AA28" s="148"/>
      <c r="AB28" s="148"/>
      <c r="AC28" s="148"/>
      <c r="AD28" s="148"/>
      <c r="AE28" s="148"/>
      <c r="AF28" s="148"/>
      <c r="AG28" s="148" t="s">
        <v>140</v>
      </c>
      <c r="AH28" s="148">
        <v>0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55"/>
      <c r="B29" s="156"/>
      <c r="C29" s="191" t="s">
        <v>164</v>
      </c>
      <c r="D29" s="160"/>
      <c r="E29" s="161">
        <v>2.7749999999999999</v>
      </c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48"/>
      <c r="Z29" s="148"/>
      <c r="AA29" s="148"/>
      <c r="AB29" s="148"/>
      <c r="AC29" s="148"/>
      <c r="AD29" s="148"/>
      <c r="AE29" s="148"/>
      <c r="AF29" s="148"/>
      <c r="AG29" s="148" t="s">
        <v>140</v>
      </c>
      <c r="AH29" s="148">
        <v>0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55"/>
      <c r="B30" s="156"/>
      <c r="C30" s="191" t="s">
        <v>165</v>
      </c>
      <c r="D30" s="160"/>
      <c r="E30" s="161">
        <v>14.042</v>
      </c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48"/>
      <c r="Z30" s="148"/>
      <c r="AA30" s="148"/>
      <c r="AB30" s="148"/>
      <c r="AC30" s="148"/>
      <c r="AD30" s="148"/>
      <c r="AE30" s="148"/>
      <c r="AF30" s="148"/>
      <c r="AG30" s="148" t="s">
        <v>140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72">
        <v>6</v>
      </c>
      <c r="B31" s="173" t="s">
        <v>166</v>
      </c>
      <c r="C31" s="190" t="s">
        <v>167</v>
      </c>
      <c r="D31" s="174" t="s">
        <v>159</v>
      </c>
      <c r="E31" s="175">
        <v>19.022500000000001</v>
      </c>
      <c r="F31" s="176"/>
      <c r="G31" s="177">
        <f>ROUND(E31*F31,2)</f>
        <v>0</v>
      </c>
      <c r="H31" s="176"/>
      <c r="I31" s="177">
        <f>ROUND(E31*H31,2)</f>
        <v>0</v>
      </c>
      <c r="J31" s="176"/>
      <c r="K31" s="177">
        <f>ROUND(E31*J31,2)</f>
        <v>0</v>
      </c>
      <c r="L31" s="177">
        <v>21</v>
      </c>
      <c r="M31" s="177">
        <f>G31*(1+L31/100)</f>
        <v>0</v>
      </c>
      <c r="N31" s="177">
        <v>7.4539999999999995E-2</v>
      </c>
      <c r="O31" s="177">
        <f>ROUND(E31*N31,2)</f>
        <v>1.42</v>
      </c>
      <c r="P31" s="177">
        <v>0</v>
      </c>
      <c r="Q31" s="177">
        <f>ROUND(E31*P31,2)</f>
        <v>0</v>
      </c>
      <c r="R31" s="177" t="s">
        <v>152</v>
      </c>
      <c r="S31" s="177" t="s">
        <v>133</v>
      </c>
      <c r="T31" s="178" t="s">
        <v>134</v>
      </c>
      <c r="U31" s="158">
        <v>0.54</v>
      </c>
      <c r="V31" s="158">
        <f>ROUND(E31*U31,2)</f>
        <v>10.27</v>
      </c>
      <c r="W31" s="158"/>
      <c r="X31" s="158" t="s">
        <v>135</v>
      </c>
      <c r="Y31" s="148"/>
      <c r="Z31" s="148"/>
      <c r="AA31" s="148"/>
      <c r="AB31" s="148"/>
      <c r="AC31" s="148"/>
      <c r="AD31" s="148"/>
      <c r="AE31" s="148"/>
      <c r="AF31" s="148"/>
      <c r="AG31" s="148" t="s">
        <v>136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55"/>
      <c r="B32" s="156"/>
      <c r="C32" s="257" t="s">
        <v>168</v>
      </c>
      <c r="D32" s="258"/>
      <c r="E32" s="258"/>
      <c r="F32" s="258"/>
      <c r="G32" s="2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48"/>
      <c r="Z32" s="148"/>
      <c r="AA32" s="148"/>
      <c r="AB32" s="148"/>
      <c r="AC32" s="148"/>
      <c r="AD32" s="148"/>
      <c r="AE32" s="148"/>
      <c r="AF32" s="148"/>
      <c r="AG32" s="148" t="s">
        <v>138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">
      <c r="A33" s="155"/>
      <c r="B33" s="156"/>
      <c r="C33" s="191" t="s">
        <v>169</v>
      </c>
      <c r="D33" s="160"/>
      <c r="E33" s="161">
        <v>6.4225000000000003</v>
      </c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48"/>
      <c r="Z33" s="148"/>
      <c r="AA33" s="148"/>
      <c r="AB33" s="148"/>
      <c r="AC33" s="148"/>
      <c r="AD33" s="148"/>
      <c r="AE33" s="148"/>
      <c r="AF33" s="148"/>
      <c r="AG33" s="148" t="s">
        <v>140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55"/>
      <c r="B34" s="156"/>
      <c r="C34" s="191" t="s">
        <v>170</v>
      </c>
      <c r="D34" s="160"/>
      <c r="E34" s="161">
        <v>2.4849999999999999</v>
      </c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48"/>
      <c r="Z34" s="148"/>
      <c r="AA34" s="148"/>
      <c r="AB34" s="148"/>
      <c r="AC34" s="148"/>
      <c r="AD34" s="148"/>
      <c r="AE34" s="148"/>
      <c r="AF34" s="148"/>
      <c r="AG34" s="148" t="s">
        <v>140</v>
      </c>
      <c r="AH34" s="148">
        <v>0</v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">
      <c r="A35" s="155"/>
      <c r="B35" s="156"/>
      <c r="C35" s="191" t="s">
        <v>171</v>
      </c>
      <c r="D35" s="160"/>
      <c r="E35" s="161">
        <v>6.37</v>
      </c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48"/>
      <c r="Z35" s="148"/>
      <c r="AA35" s="148"/>
      <c r="AB35" s="148"/>
      <c r="AC35" s="148"/>
      <c r="AD35" s="148"/>
      <c r="AE35" s="148"/>
      <c r="AF35" s="148"/>
      <c r="AG35" s="148" t="s">
        <v>140</v>
      </c>
      <c r="AH35" s="148">
        <v>0</v>
      </c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">
      <c r="A36" s="155"/>
      <c r="B36" s="156"/>
      <c r="C36" s="191" t="s">
        <v>172</v>
      </c>
      <c r="D36" s="160"/>
      <c r="E36" s="161">
        <v>3.7450000000000001</v>
      </c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48"/>
      <c r="Z36" s="148"/>
      <c r="AA36" s="148"/>
      <c r="AB36" s="148"/>
      <c r="AC36" s="148"/>
      <c r="AD36" s="148"/>
      <c r="AE36" s="148"/>
      <c r="AF36" s="148"/>
      <c r="AG36" s="148" t="s">
        <v>140</v>
      </c>
      <c r="AH36" s="148">
        <v>0</v>
      </c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ht="22.5" outlineLevel="1" x14ac:dyDescent="0.2">
      <c r="A37" s="172">
        <v>7</v>
      </c>
      <c r="B37" s="173" t="s">
        <v>173</v>
      </c>
      <c r="C37" s="190" t="s">
        <v>174</v>
      </c>
      <c r="D37" s="174" t="s">
        <v>159</v>
      </c>
      <c r="E37" s="175">
        <v>46.293900000000001</v>
      </c>
      <c r="F37" s="176"/>
      <c r="G37" s="177">
        <f>ROUND(E37*F37,2)</f>
        <v>0</v>
      </c>
      <c r="H37" s="176"/>
      <c r="I37" s="177">
        <f>ROUND(E37*H37,2)</f>
        <v>0</v>
      </c>
      <c r="J37" s="176"/>
      <c r="K37" s="177">
        <f>ROUND(E37*J37,2)</f>
        <v>0</v>
      </c>
      <c r="L37" s="177">
        <v>21</v>
      </c>
      <c r="M37" s="177">
        <f>G37*(1+L37/100)</f>
        <v>0</v>
      </c>
      <c r="N37" s="177">
        <v>1.3729999999999999E-2</v>
      </c>
      <c r="O37" s="177">
        <f>ROUND(E37*N37,2)</f>
        <v>0.64</v>
      </c>
      <c r="P37" s="177">
        <v>0</v>
      </c>
      <c r="Q37" s="177">
        <f>ROUND(E37*P37,2)</f>
        <v>0</v>
      </c>
      <c r="R37" s="177" t="s">
        <v>152</v>
      </c>
      <c r="S37" s="177" t="s">
        <v>133</v>
      </c>
      <c r="T37" s="178" t="s">
        <v>134</v>
      </c>
      <c r="U37" s="158">
        <v>1.01</v>
      </c>
      <c r="V37" s="158">
        <f>ROUND(E37*U37,2)</f>
        <v>46.76</v>
      </c>
      <c r="W37" s="158"/>
      <c r="X37" s="158" t="s">
        <v>135</v>
      </c>
      <c r="Y37" s="148"/>
      <c r="Z37" s="148"/>
      <c r="AA37" s="148"/>
      <c r="AB37" s="148"/>
      <c r="AC37" s="148"/>
      <c r="AD37" s="148"/>
      <c r="AE37" s="148"/>
      <c r="AF37" s="148"/>
      <c r="AG37" s="148" t="s">
        <v>136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1" x14ac:dyDescent="0.2">
      <c r="A38" s="155"/>
      <c r="B38" s="156"/>
      <c r="C38" s="191" t="s">
        <v>175</v>
      </c>
      <c r="D38" s="160"/>
      <c r="E38" s="161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48"/>
      <c r="Z38" s="148"/>
      <c r="AA38" s="148"/>
      <c r="AB38" s="148"/>
      <c r="AC38" s="148"/>
      <c r="AD38" s="148"/>
      <c r="AE38" s="148"/>
      <c r="AF38" s="148"/>
      <c r="AG38" s="148" t="s">
        <v>140</v>
      </c>
      <c r="AH38" s="148">
        <v>0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">
      <c r="A39" s="155"/>
      <c r="B39" s="156"/>
      <c r="C39" s="191" t="s">
        <v>176</v>
      </c>
      <c r="D39" s="160"/>
      <c r="E39" s="161">
        <v>34.353999999999999</v>
      </c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48"/>
      <c r="Z39" s="148"/>
      <c r="AA39" s="148"/>
      <c r="AB39" s="148"/>
      <c r="AC39" s="148"/>
      <c r="AD39" s="148"/>
      <c r="AE39" s="148"/>
      <c r="AF39" s="148"/>
      <c r="AG39" s="148" t="s">
        <v>140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55"/>
      <c r="B40" s="156"/>
      <c r="C40" s="191" t="s">
        <v>177</v>
      </c>
      <c r="D40" s="160"/>
      <c r="E40" s="161">
        <v>4.0618999999999996</v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48"/>
      <c r="Z40" s="148"/>
      <c r="AA40" s="148"/>
      <c r="AB40" s="148"/>
      <c r="AC40" s="148"/>
      <c r="AD40" s="148"/>
      <c r="AE40" s="148"/>
      <c r="AF40" s="148"/>
      <c r="AG40" s="148" t="s">
        <v>140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55"/>
      <c r="B41" s="156"/>
      <c r="C41" s="191" t="s">
        <v>178</v>
      </c>
      <c r="D41" s="160"/>
      <c r="E41" s="161">
        <v>7.8780000000000001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48"/>
      <c r="Z41" s="148"/>
      <c r="AA41" s="148"/>
      <c r="AB41" s="148"/>
      <c r="AC41" s="148"/>
      <c r="AD41" s="148"/>
      <c r="AE41" s="148"/>
      <c r="AF41" s="148"/>
      <c r="AG41" s="148" t="s">
        <v>140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x14ac:dyDescent="0.2">
      <c r="A42" s="166" t="s">
        <v>127</v>
      </c>
      <c r="B42" s="167" t="s">
        <v>66</v>
      </c>
      <c r="C42" s="189" t="s">
        <v>67</v>
      </c>
      <c r="D42" s="168"/>
      <c r="E42" s="169"/>
      <c r="F42" s="170"/>
      <c r="G42" s="170">
        <f>SUMIF(AG43:AG46,"&lt;&gt;NOR",G43:G46)</f>
        <v>0</v>
      </c>
      <c r="H42" s="170"/>
      <c r="I42" s="170">
        <f>SUM(I43:I46)</f>
        <v>0</v>
      </c>
      <c r="J42" s="170"/>
      <c r="K42" s="170">
        <f>SUM(K43:K46)</f>
        <v>0</v>
      </c>
      <c r="L42" s="170"/>
      <c r="M42" s="170">
        <f>SUM(M43:M46)</f>
        <v>0</v>
      </c>
      <c r="N42" s="170"/>
      <c r="O42" s="170">
        <f>SUM(O43:O46)</f>
        <v>1.22</v>
      </c>
      <c r="P42" s="170"/>
      <c r="Q42" s="170">
        <f>SUM(Q43:Q46)</f>
        <v>0</v>
      </c>
      <c r="R42" s="170"/>
      <c r="S42" s="170"/>
      <c r="T42" s="171"/>
      <c r="U42" s="165"/>
      <c r="V42" s="165">
        <f>SUM(V43:V46)</f>
        <v>67.87</v>
      </c>
      <c r="W42" s="165"/>
      <c r="X42" s="165"/>
      <c r="AG42" t="s">
        <v>128</v>
      </c>
    </row>
    <row r="43" spans="1:60" ht="22.5" outlineLevel="1" x14ac:dyDescent="0.2">
      <c r="A43" s="172">
        <v>8</v>
      </c>
      <c r="B43" s="173" t="s">
        <v>179</v>
      </c>
      <c r="C43" s="190" t="s">
        <v>180</v>
      </c>
      <c r="D43" s="174" t="s">
        <v>159</v>
      </c>
      <c r="E43" s="175">
        <v>16.120999999999999</v>
      </c>
      <c r="F43" s="176"/>
      <c r="G43" s="177">
        <f>ROUND(E43*F43,2)</f>
        <v>0</v>
      </c>
      <c r="H43" s="176"/>
      <c r="I43" s="177">
        <f>ROUND(E43*H43,2)</f>
        <v>0</v>
      </c>
      <c r="J43" s="176"/>
      <c r="K43" s="177">
        <f>ROUND(E43*J43,2)</f>
        <v>0</v>
      </c>
      <c r="L43" s="177">
        <v>21</v>
      </c>
      <c r="M43" s="177">
        <f>G43*(1+L43/100)</f>
        <v>0</v>
      </c>
      <c r="N43" s="177">
        <v>7.5969999999999996E-2</v>
      </c>
      <c r="O43" s="177">
        <f>ROUND(E43*N43,2)</f>
        <v>1.22</v>
      </c>
      <c r="P43" s="177">
        <v>0</v>
      </c>
      <c r="Q43" s="177">
        <f>ROUND(E43*P43,2)</f>
        <v>0</v>
      </c>
      <c r="R43" s="177"/>
      <c r="S43" s="177" t="s">
        <v>181</v>
      </c>
      <c r="T43" s="178" t="s">
        <v>133</v>
      </c>
      <c r="U43" s="158">
        <v>4.21</v>
      </c>
      <c r="V43" s="158">
        <f>ROUND(E43*U43,2)</f>
        <v>67.87</v>
      </c>
      <c r="W43" s="158"/>
      <c r="X43" s="158" t="s">
        <v>135</v>
      </c>
      <c r="Y43" s="148"/>
      <c r="Z43" s="148"/>
      <c r="AA43" s="148"/>
      <c r="AB43" s="148"/>
      <c r="AC43" s="148"/>
      <c r="AD43" s="148"/>
      <c r="AE43" s="148"/>
      <c r="AF43" s="148"/>
      <c r="AG43" s="148" t="s">
        <v>136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 x14ac:dyDescent="0.2">
      <c r="A44" s="155"/>
      <c r="B44" s="156"/>
      <c r="C44" s="191" t="s">
        <v>182</v>
      </c>
      <c r="D44" s="160"/>
      <c r="E44" s="161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48"/>
      <c r="Z44" s="148"/>
      <c r="AA44" s="148"/>
      <c r="AB44" s="148"/>
      <c r="AC44" s="148"/>
      <c r="AD44" s="148"/>
      <c r="AE44" s="148"/>
      <c r="AF44" s="148"/>
      <c r="AG44" s="148" t="s">
        <v>140</v>
      </c>
      <c r="AH44" s="148">
        <v>0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1" x14ac:dyDescent="0.2">
      <c r="A45" s="155"/>
      <c r="B45" s="156"/>
      <c r="C45" s="191" t="s">
        <v>183</v>
      </c>
      <c r="D45" s="160"/>
      <c r="E45" s="161">
        <v>13.801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48"/>
      <c r="Z45" s="148"/>
      <c r="AA45" s="148"/>
      <c r="AB45" s="148"/>
      <c r="AC45" s="148"/>
      <c r="AD45" s="148"/>
      <c r="AE45" s="148"/>
      <c r="AF45" s="148"/>
      <c r="AG45" s="148" t="s">
        <v>140</v>
      </c>
      <c r="AH45" s="148">
        <v>0</v>
      </c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55"/>
      <c r="B46" s="156"/>
      <c r="C46" s="191" t="s">
        <v>184</v>
      </c>
      <c r="D46" s="160"/>
      <c r="E46" s="161">
        <v>2.3199999999999998</v>
      </c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48"/>
      <c r="Z46" s="148"/>
      <c r="AA46" s="148"/>
      <c r="AB46" s="148"/>
      <c r="AC46" s="148"/>
      <c r="AD46" s="148"/>
      <c r="AE46" s="148"/>
      <c r="AF46" s="148"/>
      <c r="AG46" s="148" t="s">
        <v>140</v>
      </c>
      <c r="AH46" s="148">
        <v>0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x14ac:dyDescent="0.2">
      <c r="A47" s="166" t="s">
        <v>127</v>
      </c>
      <c r="B47" s="167" t="s">
        <v>68</v>
      </c>
      <c r="C47" s="189" t="s">
        <v>69</v>
      </c>
      <c r="D47" s="168"/>
      <c r="E47" s="169"/>
      <c r="F47" s="170"/>
      <c r="G47" s="170">
        <f>SUMIF(AG48:AG84,"&lt;&gt;NOR",G48:G84)</f>
        <v>0</v>
      </c>
      <c r="H47" s="170"/>
      <c r="I47" s="170">
        <f>SUM(I48:I84)</f>
        <v>0</v>
      </c>
      <c r="J47" s="170"/>
      <c r="K47" s="170">
        <f>SUM(K48:K84)</f>
        <v>0</v>
      </c>
      <c r="L47" s="170"/>
      <c r="M47" s="170">
        <f>SUM(M48:M84)</f>
        <v>0</v>
      </c>
      <c r="N47" s="170"/>
      <c r="O47" s="170">
        <f>SUM(O48:O84)</f>
        <v>0</v>
      </c>
      <c r="P47" s="170"/>
      <c r="Q47" s="170">
        <f>SUM(Q48:Q84)</f>
        <v>0</v>
      </c>
      <c r="R47" s="170"/>
      <c r="S47" s="170"/>
      <c r="T47" s="171"/>
      <c r="U47" s="165"/>
      <c r="V47" s="165">
        <f>SUM(V48:V84)</f>
        <v>0.54</v>
      </c>
      <c r="W47" s="165"/>
      <c r="X47" s="165"/>
      <c r="AG47" t="s">
        <v>128</v>
      </c>
    </row>
    <row r="48" spans="1:60" outlineLevel="1" x14ac:dyDescent="0.2">
      <c r="A48" s="172">
        <v>9</v>
      </c>
      <c r="B48" s="173" t="s">
        <v>185</v>
      </c>
      <c r="C48" s="190" t="s">
        <v>186</v>
      </c>
      <c r="D48" s="174" t="s">
        <v>187</v>
      </c>
      <c r="E48" s="175">
        <v>158.91</v>
      </c>
      <c r="F48" s="176"/>
      <c r="G48" s="177">
        <f>ROUND(E48*F48,2)</f>
        <v>0</v>
      </c>
      <c r="H48" s="176"/>
      <c r="I48" s="177">
        <f>ROUND(E48*H48,2)</f>
        <v>0</v>
      </c>
      <c r="J48" s="176"/>
      <c r="K48" s="177">
        <f>ROUND(E48*J48,2)</f>
        <v>0</v>
      </c>
      <c r="L48" s="177">
        <v>21</v>
      </c>
      <c r="M48" s="177">
        <f>G48*(1+L48/100)</f>
        <v>0</v>
      </c>
      <c r="N48" s="177">
        <v>0</v>
      </c>
      <c r="O48" s="177">
        <f>ROUND(E48*N48,2)</f>
        <v>0</v>
      </c>
      <c r="P48" s="177">
        <v>0</v>
      </c>
      <c r="Q48" s="177">
        <f>ROUND(E48*P48,2)</f>
        <v>0</v>
      </c>
      <c r="R48" s="177"/>
      <c r="S48" s="177" t="s">
        <v>181</v>
      </c>
      <c r="T48" s="178" t="s">
        <v>188</v>
      </c>
      <c r="U48" s="158">
        <v>0</v>
      </c>
      <c r="V48" s="158">
        <f>ROUND(E48*U48,2)</f>
        <v>0</v>
      </c>
      <c r="W48" s="158"/>
      <c r="X48" s="158" t="s">
        <v>135</v>
      </c>
      <c r="Y48" s="148"/>
      <c r="Z48" s="148"/>
      <c r="AA48" s="148"/>
      <c r="AB48" s="148"/>
      <c r="AC48" s="148"/>
      <c r="AD48" s="148"/>
      <c r="AE48" s="148"/>
      <c r="AF48" s="148"/>
      <c r="AG48" s="148" t="s">
        <v>136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55"/>
      <c r="B49" s="156"/>
      <c r="C49" s="191" t="s">
        <v>189</v>
      </c>
      <c r="D49" s="160"/>
      <c r="E49" s="161">
        <v>30.3</v>
      </c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48"/>
      <c r="Z49" s="148"/>
      <c r="AA49" s="148"/>
      <c r="AB49" s="148"/>
      <c r="AC49" s="148"/>
      <c r="AD49" s="148"/>
      <c r="AE49" s="148"/>
      <c r="AF49" s="148"/>
      <c r="AG49" s="148" t="s">
        <v>140</v>
      </c>
      <c r="AH49" s="148">
        <v>0</v>
      </c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">
      <c r="A50" s="155"/>
      <c r="B50" s="156"/>
      <c r="C50" s="191" t="s">
        <v>190</v>
      </c>
      <c r="D50" s="160"/>
      <c r="E50" s="161">
        <v>5.6</v>
      </c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48"/>
      <c r="Z50" s="148"/>
      <c r="AA50" s="148"/>
      <c r="AB50" s="148"/>
      <c r="AC50" s="148"/>
      <c r="AD50" s="148"/>
      <c r="AE50" s="148"/>
      <c r="AF50" s="148"/>
      <c r="AG50" s="148" t="s">
        <v>140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">
      <c r="A51" s="155"/>
      <c r="B51" s="156"/>
      <c r="C51" s="191" t="s">
        <v>191</v>
      </c>
      <c r="D51" s="160"/>
      <c r="E51" s="161">
        <v>26</v>
      </c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48"/>
      <c r="Z51" s="148"/>
      <c r="AA51" s="148"/>
      <c r="AB51" s="148"/>
      <c r="AC51" s="148"/>
      <c r="AD51" s="148"/>
      <c r="AE51" s="148"/>
      <c r="AF51" s="148"/>
      <c r="AG51" s="148" t="s">
        <v>140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55"/>
      <c r="B52" s="156"/>
      <c r="C52" s="191" t="s">
        <v>192</v>
      </c>
      <c r="D52" s="160"/>
      <c r="E52" s="161">
        <v>36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48"/>
      <c r="Z52" s="148"/>
      <c r="AA52" s="148"/>
      <c r="AB52" s="148"/>
      <c r="AC52" s="148"/>
      <c r="AD52" s="148"/>
      <c r="AE52" s="148"/>
      <c r="AF52" s="148"/>
      <c r="AG52" s="148" t="s">
        <v>140</v>
      </c>
      <c r="AH52" s="148">
        <v>0</v>
      </c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55"/>
      <c r="B53" s="156"/>
      <c r="C53" s="191" t="s">
        <v>193</v>
      </c>
      <c r="D53" s="160"/>
      <c r="E53" s="161">
        <v>5.66</v>
      </c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48"/>
      <c r="Z53" s="148"/>
      <c r="AA53" s="148"/>
      <c r="AB53" s="148"/>
      <c r="AC53" s="148"/>
      <c r="AD53" s="148"/>
      <c r="AE53" s="148"/>
      <c r="AF53" s="148"/>
      <c r="AG53" s="148" t="s">
        <v>140</v>
      </c>
      <c r="AH53" s="148">
        <v>0</v>
      </c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55"/>
      <c r="B54" s="156"/>
      <c r="C54" s="191" t="s">
        <v>194</v>
      </c>
      <c r="D54" s="160"/>
      <c r="E54" s="161">
        <v>25.08</v>
      </c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48"/>
      <c r="Z54" s="148"/>
      <c r="AA54" s="148"/>
      <c r="AB54" s="148"/>
      <c r="AC54" s="148"/>
      <c r="AD54" s="148"/>
      <c r="AE54" s="148"/>
      <c r="AF54" s="148"/>
      <c r="AG54" s="148" t="s">
        <v>140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55"/>
      <c r="B55" s="156"/>
      <c r="C55" s="191" t="s">
        <v>195</v>
      </c>
      <c r="D55" s="160"/>
      <c r="E55" s="161">
        <v>30.27</v>
      </c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48"/>
      <c r="Z55" s="148"/>
      <c r="AA55" s="148"/>
      <c r="AB55" s="148"/>
      <c r="AC55" s="148"/>
      <c r="AD55" s="148"/>
      <c r="AE55" s="148"/>
      <c r="AF55" s="148"/>
      <c r="AG55" s="148" t="s">
        <v>140</v>
      </c>
      <c r="AH55" s="148">
        <v>0</v>
      </c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t="22.5" outlineLevel="1" x14ac:dyDescent="0.2">
      <c r="A56" s="180">
        <v>10</v>
      </c>
      <c r="B56" s="181" t="s">
        <v>196</v>
      </c>
      <c r="C56" s="192" t="s">
        <v>197</v>
      </c>
      <c r="D56" s="182" t="s">
        <v>198</v>
      </c>
      <c r="E56" s="183">
        <v>1</v>
      </c>
      <c r="F56" s="184"/>
      <c r="G56" s="185">
        <f>ROUND(E56*F56,2)</f>
        <v>0</v>
      </c>
      <c r="H56" s="184"/>
      <c r="I56" s="185">
        <f>ROUND(E56*H56,2)</f>
        <v>0</v>
      </c>
      <c r="J56" s="184"/>
      <c r="K56" s="185">
        <f>ROUND(E56*J56,2)</f>
        <v>0</v>
      </c>
      <c r="L56" s="185">
        <v>21</v>
      </c>
      <c r="M56" s="185">
        <f>G56*(1+L56/100)</f>
        <v>0</v>
      </c>
      <c r="N56" s="185">
        <v>0</v>
      </c>
      <c r="O56" s="185">
        <f>ROUND(E56*N56,2)</f>
        <v>0</v>
      </c>
      <c r="P56" s="185">
        <v>0</v>
      </c>
      <c r="Q56" s="185">
        <f>ROUND(E56*P56,2)</f>
        <v>0</v>
      </c>
      <c r="R56" s="185"/>
      <c r="S56" s="185" t="s">
        <v>181</v>
      </c>
      <c r="T56" s="186" t="s">
        <v>188</v>
      </c>
      <c r="U56" s="158">
        <v>0.54</v>
      </c>
      <c r="V56" s="158">
        <f>ROUND(E56*U56,2)</f>
        <v>0.54</v>
      </c>
      <c r="W56" s="158"/>
      <c r="X56" s="158" t="s">
        <v>135</v>
      </c>
      <c r="Y56" s="148"/>
      <c r="Z56" s="148"/>
      <c r="AA56" s="148"/>
      <c r="AB56" s="148"/>
      <c r="AC56" s="148"/>
      <c r="AD56" s="148"/>
      <c r="AE56" s="148"/>
      <c r="AF56" s="148"/>
      <c r="AG56" s="148" t="s">
        <v>199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ht="22.5" outlineLevel="1" x14ac:dyDescent="0.2">
      <c r="A57" s="172">
        <v>11</v>
      </c>
      <c r="B57" s="173" t="s">
        <v>200</v>
      </c>
      <c r="C57" s="190" t="s">
        <v>201</v>
      </c>
      <c r="D57" s="174" t="s">
        <v>202</v>
      </c>
      <c r="E57" s="175">
        <v>50</v>
      </c>
      <c r="F57" s="176"/>
      <c r="G57" s="177">
        <f>ROUND(E57*F57,2)</f>
        <v>0</v>
      </c>
      <c r="H57" s="176"/>
      <c r="I57" s="177">
        <f>ROUND(E57*H57,2)</f>
        <v>0</v>
      </c>
      <c r="J57" s="176"/>
      <c r="K57" s="177">
        <f>ROUND(E57*J57,2)</f>
        <v>0</v>
      </c>
      <c r="L57" s="177">
        <v>21</v>
      </c>
      <c r="M57" s="177">
        <f>G57*(1+L57/100)</f>
        <v>0</v>
      </c>
      <c r="N57" s="177">
        <v>0</v>
      </c>
      <c r="O57" s="177">
        <f>ROUND(E57*N57,2)</f>
        <v>0</v>
      </c>
      <c r="P57" s="177">
        <v>0</v>
      </c>
      <c r="Q57" s="177">
        <f>ROUND(E57*P57,2)</f>
        <v>0</v>
      </c>
      <c r="R57" s="177"/>
      <c r="S57" s="177" t="s">
        <v>181</v>
      </c>
      <c r="T57" s="178" t="s">
        <v>188</v>
      </c>
      <c r="U57" s="158">
        <v>0</v>
      </c>
      <c r="V57" s="158">
        <f>ROUND(E57*U57,2)</f>
        <v>0</v>
      </c>
      <c r="W57" s="158"/>
      <c r="X57" s="158" t="s">
        <v>135</v>
      </c>
      <c r="Y57" s="148"/>
      <c r="Z57" s="148"/>
      <c r="AA57" s="148"/>
      <c r="AB57" s="148"/>
      <c r="AC57" s="148"/>
      <c r="AD57" s="148"/>
      <c r="AE57" s="148"/>
      <c r="AF57" s="148"/>
      <c r="AG57" s="148" t="s">
        <v>136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 x14ac:dyDescent="0.2">
      <c r="A58" s="155"/>
      <c r="B58" s="156"/>
      <c r="C58" s="255" t="s">
        <v>203</v>
      </c>
      <c r="D58" s="256"/>
      <c r="E58" s="256"/>
      <c r="F58" s="256"/>
      <c r="G58" s="256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48"/>
      <c r="Z58" s="148"/>
      <c r="AA58" s="148"/>
      <c r="AB58" s="148"/>
      <c r="AC58" s="148"/>
      <c r="AD58" s="148"/>
      <c r="AE58" s="148"/>
      <c r="AF58" s="148"/>
      <c r="AG58" s="148" t="s">
        <v>204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ht="22.5" outlineLevel="1" x14ac:dyDescent="0.2">
      <c r="A59" s="155"/>
      <c r="B59" s="156"/>
      <c r="C59" s="259" t="s">
        <v>205</v>
      </c>
      <c r="D59" s="260"/>
      <c r="E59" s="260"/>
      <c r="F59" s="260"/>
      <c r="G59" s="260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48"/>
      <c r="Z59" s="148"/>
      <c r="AA59" s="148"/>
      <c r="AB59" s="148"/>
      <c r="AC59" s="148"/>
      <c r="AD59" s="148"/>
      <c r="AE59" s="148"/>
      <c r="AF59" s="148"/>
      <c r="AG59" s="148" t="s">
        <v>204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79" t="str">
        <f>C59</f>
        <v>- Zpětně instalovatelná protipožární manžeta s krytem z galvanicky pozinkované oceli na vytvoření ohňové a kouřové bariéry okolo stávajících průchodů potrubí.</v>
      </c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55"/>
      <c r="B60" s="156"/>
      <c r="C60" s="193" t="s">
        <v>175</v>
      </c>
      <c r="D60" s="162"/>
      <c r="E60" s="163"/>
      <c r="F60" s="164"/>
      <c r="G60" s="164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48"/>
      <c r="Z60" s="148"/>
      <c r="AA60" s="148"/>
      <c r="AB60" s="148"/>
      <c r="AC60" s="148"/>
      <c r="AD60" s="148"/>
      <c r="AE60" s="148"/>
      <c r="AF60" s="148"/>
      <c r="AG60" s="148" t="s">
        <v>204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1" x14ac:dyDescent="0.2">
      <c r="A61" s="155"/>
      <c r="B61" s="156"/>
      <c r="C61" s="259" t="s">
        <v>206</v>
      </c>
      <c r="D61" s="260"/>
      <c r="E61" s="260"/>
      <c r="F61" s="260"/>
      <c r="G61" s="260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48"/>
      <c r="Z61" s="148"/>
      <c r="AA61" s="148"/>
      <c r="AB61" s="148"/>
      <c r="AC61" s="148"/>
      <c r="AD61" s="148"/>
      <c r="AE61" s="148"/>
      <c r="AF61" s="148"/>
      <c r="AG61" s="148" t="s">
        <v>204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55"/>
      <c r="B62" s="156"/>
      <c r="C62" s="259" t="s">
        <v>207</v>
      </c>
      <c r="D62" s="260"/>
      <c r="E62" s="260"/>
      <c r="F62" s="260"/>
      <c r="G62" s="260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48"/>
      <c r="Z62" s="148"/>
      <c r="AA62" s="148"/>
      <c r="AB62" s="148"/>
      <c r="AC62" s="148"/>
      <c r="AD62" s="148"/>
      <c r="AE62" s="148"/>
      <c r="AF62" s="148"/>
      <c r="AG62" s="148" t="s">
        <v>204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1" x14ac:dyDescent="0.2">
      <c r="A63" s="155"/>
      <c r="B63" s="156"/>
      <c r="C63" s="259" t="s">
        <v>208</v>
      </c>
      <c r="D63" s="260"/>
      <c r="E63" s="260"/>
      <c r="F63" s="260"/>
      <c r="G63" s="260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48"/>
      <c r="Z63" s="148"/>
      <c r="AA63" s="148"/>
      <c r="AB63" s="148"/>
      <c r="AC63" s="148"/>
      <c r="AD63" s="148"/>
      <c r="AE63" s="148"/>
      <c r="AF63" s="148"/>
      <c r="AG63" s="148" t="s">
        <v>204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1" x14ac:dyDescent="0.2">
      <c r="A64" s="155"/>
      <c r="B64" s="156"/>
      <c r="C64" s="259" t="s">
        <v>209</v>
      </c>
      <c r="D64" s="260"/>
      <c r="E64" s="260"/>
      <c r="F64" s="260"/>
      <c r="G64" s="260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48"/>
      <c r="Z64" s="148"/>
      <c r="AA64" s="148"/>
      <c r="AB64" s="148"/>
      <c r="AC64" s="148"/>
      <c r="AD64" s="148"/>
      <c r="AE64" s="148"/>
      <c r="AF64" s="148"/>
      <c r="AG64" s="148" t="s">
        <v>204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55"/>
      <c r="B65" s="156"/>
      <c r="C65" s="191" t="s">
        <v>210</v>
      </c>
      <c r="D65" s="160"/>
      <c r="E65" s="161">
        <v>50</v>
      </c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48"/>
      <c r="Z65" s="148"/>
      <c r="AA65" s="148"/>
      <c r="AB65" s="148"/>
      <c r="AC65" s="148"/>
      <c r="AD65" s="148"/>
      <c r="AE65" s="148"/>
      <c r="AF65" s="148"/>
      <c r="AG65" s="148" t="s">
        <v>140</v>
      </c>
      <c r="AH65" s="148">
        <v>0</v>
      </c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ht="22.5" outlineLevel="1" x14ac:dyDescent="0.2">
      <c r="A66" s="172">
        <v>12</v>
      </c>
      <c r="B66" s="173" t="s">
        <v>211</v>
      </c>
      <c r="C66" s="190" t="s">
        <v>212</v>
      </c>
      <c r="D66" s="174" t="s">
        <v>202</v>
      </c>
      <c r="E66" s="175">
        <v>20</v>
      </c>
      <c r="F66" s="176"/>
      <c r="G66" s="177">
        <f>ROUND(E66*F66,2)</f>
        <v>0</v>
      </c>
      <c r="H66" s="176"/>
      <c r="I66" s="177">
        <f>ROUND(E66*H66,2)</f>
        <v>0</v>
      </c>
      <c r="J66" s="176"/>
      <c r="K66" s="177">
        <f>ROUND(E66*J66,2)</f>
        <v>0</v>
      </c>
      <c r="L66" s="177">
        <v>21</v>
      </c>
      <c r="M66" s="177">
        <f>G66*(1+L66/100)</f>
        <v>0</v>
      </c>
      <c r="N66" s="177">
        <v>0</v>
      </c>
      <c r="O66" s="177">
        <f>ROUND(E66*N66,2)</f>
        <v>0</v>
      </c>
      <c r="P66" s="177">
        <v>0</v>
      </c>
      <c r="Q66" s="177">
        <f>ROUND(E66*P66,2)</f>
        <v>0</v>
      </c>
      <c r="R66" s="177"/>
      <c r="S66" s="177" t="s">
        <v>181</v>
      </c>
      <c r="T66" s="178" t="s">
        <v>188</v>
      </c>
      <c r="U66" s="158">
        <v>0</v>
      </c>
      <c r="V66" s="158">
        <f>ROUND(E66*U66,2)</f>
        <v>0</v>
      </c>
      <c r="W66" s="158"/>
      <c r="X66" s="158" t="s">
        <v>135</v>
      </c>
      <c r="Y66" s="148"/>
      <c r="Z66" s="148"/>
      <c r="AA66" s="148"/>
      <c r="AB66" s="148"/>
      <c r="AC66" s="148"/>
      <c r="AD66" s="148"/>
      <c r="AE66" s="148"/>
      <c r="AF66" s="148"/>
      <c r="AG66" s="148" t="s">
        <v>136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1" x14ac:dyDescent="0.2">
      <c r="A67" s="155"/>
      <c r="B67" s="156"/>
      <c r="C67" s="255" t="s">
        <v>203</v>
      </c>
      <c r="D67" s="256"/>
      <c r="E67" s="256"/>
      <c r="F67" s="256"/>
      <c r="G67" s="256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48"/>
      <c r="Z67" s="148"/>
      <c r="AA67" s="148"/>
      <c r="AB67" s="148"/>
      <c r="AC67" s="148"/>
      <c r="AD67" s="148"/>
      <c r="AE67" s="148"/>
      <c r="AF67" s="148"/>
      <c r="AG67" s="148" t="s">
        <v>204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ht="22.5" outlineLevel="1" x14ac:dyDescent="0.2">
      <c r="A68" s="155"/>
      <c r="B68" s="156"/>
      <c r="C68" s="259" t="s">
        <v>205</v>
      </c>
      <c r="D68" s="260"/>
      <c r="E68" s="260"/>
      <c r="F68" s="260"/>
      <c r="G68" s="260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48"/>
      <c r="Z68" s="148"/>
      <c r="AA68" s="148"/>
      <c r="AB68" s="148"/>
      <c r="AC68" s="148"/>
      <c r="AD68" s="148"/>
      <c r="AE68" s="148"/>
      <c r="AF68" s="148"/>
      <c r="AG68" s="148" t="s">
        <v>204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79" t="str">
        <f>C68</f>
        <v>- Zpětně instalovatelná protipožární manžeta s krytem z galvanicky pozinkované oceli na vytvoření ohňové a kouřové bariéry okolo stávajících průchodů potrubí.</v>
      </c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155"/>
      <c r="B69" s="156"/>
      <c r="C69" s="193" t="s">
        <v>175</v>
      </c>
      <c r="D69" s="162"/>
      <c r="E69" s="163"/>
      <c r="F69" s="164"/>
      <c r="G69" s="164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48"/>
      <c r="Z69" s="148"/>
      <c r="AA69" s="148"/>
      <c r="AB69" s="148"/>
      <c r="AC69" s="148"/>
      <c r="AD69" s="148"/>
      <c r="AE69" s="148"/>
      <c r="AF69" s="148"/>
      <c r="AG69" s="148" t="s">
        <v>204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55"/>
      <c r="B70" s="156"/>
      <c r="C70" s="259" t="s">
        <v>206</v>
      </c>
      <c r="D70" s="260"/>
      <c r="E70" s="260"/>
      <c r="F70" s="260"/>
      <c r="G70" s="260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48"/>
      <c r="Z70" s="148"/>
      <c r="AA70" s="148"/>
      <c r="AB70" s="148"/>
      <c r="AC70" s="148"/>
      <c r="AD70" s="148"/>
      <c r="AE70" s="148"/>
      <c r="AF70" s="148"/>
      <c r="AG70" s="148" t="s">
        <v>204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1" x14ac:dyDescent="0.2">
      <c r="A71" s="155"/>
      <c r="B71" s="156"/>
      <c r="C71" s="259" t="s">
        <v>213</v>
      </c>
      <c r="D71" s="260"/>
      <c r="E71" s="260"/>
      <c r="F71" s="260"/>
      <c r="G71" s="260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48"/>
      <c r="Z71" s="148"/>
      <c r="AA71" s="148"/>
      <c r="AB71" s="148"/>
      <c r="AC71" s="148"/>
      <c r="AD71" s="148"/>
      <c r="AE71" s="148"/>
      <c r="AF71" s="148"/>
      <c r="AG71" s="148" t="s">
        <v>204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55"/>
      <c r="B72" s="156"/>
      <c r="C72" s="259" t="s">
        <v>208</v>
      </c>
      <c r="D72" s="260"/>
      <c r="E72" s="260"/>
      <c r="F72" s="260"/>
      <c r="G72" s="260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48"/>
      <c r="Z72" s="148"/>
      <c r="AA72" s="148"/>
      <c r="AB72" s="148"/>
      <c r="AC72" s="148"/>
      <c r="AD72" s="148"/>
      <c r="AE72" s="148"/>
      <c r="AF72" s="148"/>
      <c r="AG72" s="148" t="s">
        <v>204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1" x14ac:dyDescent="0.2">
      <c r="A73" s="155"/>
      <c r="B73" s="156"/>
      <c r="C73" s="259" t="s">
        <v>209</v>
      </c>
      <c r="D73" s="260"/>
      <c r="E73" s="260"/>
      <c r="F73" s="260"/>
      <c r="G73" s="260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48"/>
      <c r="Z73" s="148"/>
      <c r="AA73" s="148"/>
      <c r="AB73" s="148"/>
      <c r="AC73" s="148"/>
      <c r="AD73" s="148"/>
      <c r="AE73" s="148"/>
      <c r="AF73" s="148"/>
      <c r="AG73" s="148" t="s">
        <v>204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1" x14ac:dyDescent="0.2">
      <c r="A74" s="155"/>
      <c r="B74" s="156"/>
      <c r="C74" s="191" t="s">
        <v>214</v>
      </c>
      <c r="D74" s="160"/>
      <c r="E74" s="161">
        <v>20</v>
      </c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48"/>
      <c r="Z74" s="148"/>
      <c r="AA74" s="148"/>
      <c r="AB74" s="148"/>
      <c r="AC74" s="148"/>
      <c r="AD74" s="148"/>
      <c r="AE74" s="148"/>
      <c r="AF74" s="148"/>
      <c r="AG74" s="148" t="s">
        <v>140</v>
      </c>
      <c r="AH74" s="148">
        <v>0</v>
      </c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ht="22.5" outlineLevel="1" x14ac:dyDescent="0.2">
      <c r="A75" s="172">
        <v>13</v>
      </c>
      <c r="B75" s="173" t="s">
        <v>215</v>
      </c>
      <c r="C75" s="190" t="s">
        <v>216</v>
      </c>
      <c r="D75" s="174" t="s">
        <v>202</v>
      </c>
      <c r="E75" s="175">
        <v>180</v>
      </c>
      <c r="F75" s="176"/>
      <c r="G75" s="177">
        <f>ROUND(E75*F75,2)</f>
        <v>0</v>
      </c>
      <c r="H75" s="176"/>
      <c r="I75" s="177">
        <f>ROUND(E75*H75,2)</f>
        <v>0</v>
      </c>
      <c r="J75" s="176"/>
      <c r="K75" s="177">
        <f>ROUND(E75*J75,2)</f>
        <v>0</v>
      </c>
      <c r="L75" s="177">
        <v>21</v>
      </c>
      <c r="M75" s="177">
        <f>G75*(1+L75/100)</f>
        <v>0</v>
      </c>
      <c r="N75" s="177">
        <v>0</v>
      </c>
      <c r="O75" s="177">
        <f>ROUND(E75*N75,2)</f>
        <v>0</v>
      </c>
      <c r="P75" s="177">
        <v>0</v>
      </c>
      <c r="Q75" s="177">
        <f>ROUND(E75*P75,2)</f>
        <v>0</v>
      </c>
      <c r="R75" s="177"/>
      <c r="S75" s="177" t="s">
        <v>181</v>
      </c>
      <c r="T75" s="178" t="s">
        <v>188</v>
      </c>
      <c r="U75" s="158">
        <v>0</v>
      </c>
      <c r="V75" s="158">
        <f>ROUND(E75*U75,2)</f>
        <v>0</v>
      </c>
      <c r="W75" s="158"/>
      <c r="X75" s="158" t="s">
        <v>135</v>
      </c>
      <c r="Y75" s="148"/>
      <c r="Z75" s="148"/>
      <c r="AA75" s="148"/>
      <c r="AB75" s="148"/>
      <c r="AC75" s="148"/>
      <c r="AD75" s="148"/>
      <c r="AE75" s="148"/>
      <c r="AF75" s="148"/>
      <c r="AG75" s="148" t="s">
        <v>136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1" x14ac:dyDescent="0.2">
      <c r="A76" s="155"/>
      <c r="B76" s="156"/>
      <c r="C76" s="191" t="s">
        <v>217</v>
      </c>
      <c r="D76" s="160"/>
      <c r="E76" s="161">
        <v>50</v>
      </c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48"/>
      <c r="Z76" s="148"/>
      <c r="AA76" s="148"/>
      <c r="AB76" s="148"/>
      <c r="AC76" s="148"/>
      <c r="AD76" s="148"/>
      <c r="AE76" s="148"/>
      <c r="AF76" s="148"/>
      <c r="AG76" s="148" t="s">
        <v>140</v>
      </c>
      <c r="AH76" s="148">
        <v>5</v>
      </c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1" x14ac:dyDescent="0.2">
      <c r="A77" s="155"/>
      <c r="B77" s="156"/>
      <c r="C77" s="191" t="s">
        <v>218</v>
      </c>
      <c r="D77" s="160"/>
      <c r="E77" s="161">
        <v>20</v>
      </c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48"/>
      <c r="Z77" s="148"/>
      <c r="AA77" s="148"/>
      <c r="AB77" s="148"/>
      <c r="AC77" s="148"/>
      <c r="AD77" s="148"/>
      <c r="AE77" s="148"/>
      <c r="AF77" s="148"/>
      <c r="AG77" s="148" t="s">
        <v>140</v>
      </c>
      <c r="AH77" s="148">
        <v>5</v>
      </c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">
      <c r="A78" s="155"/>
      <c r="B78" s="156"/>
      <c r="C78" s="191" t="s">
        <v>219</v>
      </c>
      <c r="D78" s="160"/>
      <c r="E78" s="161">
        <v>60</v>
      </c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48"/>
      <c r="Z78" s="148"/>
      <c r="AA78" s="148"/>
      <c r="AB78" s="148"/>
      <c r="AC78" s="148"/>
      <c r="AD78" s="148"/>
      <c r="AE78" s="148"/>
      <c r="AF78" s="148"/>
      <c r="AG78" s="148" t="s">
        <v>140</v>
      </c>
      <c r="AH78" s="148">
        <v>5</v>
      </c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">
      <c r="A79" s="155"/>
      <c r="B79" s="156"/>
      <c r="C79" s="191" t="s">
        <v>220</v>
      </c>
      <c r="D79" s="160"/>
      <c r="E79" s="161">
        <v>50</v>
      </c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48"/>
      <c r="Z79" s="148"/>
      <c r="AA79" s="148"/>
      <c r="AB79" s="148"/>
      <c r="AC79" s="148"/>
      <c r="AD79" s="148"/>
      <c r="AE79" s="148"/>
      <c r="AF79" s="148"/>
      <c r="AG79" s="148" t="s">
        <v>140</v>
      </c>
      <c r="AH79" s="148">
        <v>5</v>
      </c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ht="22.5" outlineLevel="1" x14ac:dyDescent="0.2">
      <c r="A80" s="172">
        <v>14</v>
      </c>
      <c r="B80" s="173" t="s">
        <v>221</v>
      </c>
      <c r="C80" s="190" t="s">
        <v>222</v>
      </c>
      <c r="D80" s="174" t="s">
        <v>202</v>
      </c>
      <c r="E80" s="175">
        <v>60</v>
      </c>
      <c r="F80" s="176"/>
      <c r="G80" s="177">
        <f>ROUND(E80*F80,2)</f>
        <v>0</v>
      </c>
      <c r="H80" s="176"/>
      <c r="I80" s="177">
        <f>ROUND(E80*H80,2)</f>
        <v>0</v>
      </c>
      <c r="J80" s="176"/>
      <c r="K80" s="177">
        <f>ROUND(E80*J80,2)</f>
        <v>0</v>
      </c>
      <c r="L80" s="177">
        <v>21</v>
      </c>
      <c r="M80" s="177">
        <f>G80*(1+L80/100)</f>
        <v>0</v>
      </c>
      <c r="N80" s="177">
        <v>0</v>
      </c>
      <c r="O80" s="177">
        <f>ROUND(E80*N80,2)</f>
        <v>0</v>
      </c>
      <c r="P80" s="177">
        <v>0</v>
      </c>
      <c r="Q80" s="177">
        <f>ROUND(E80*P80,2)</f>
        <v>0</v>
      </c>
      <c r="R80" s="177"/>
      <c r="S80" s="177" t="s">
        <v>181</v>
      </c>
      <c r="T80" s="178" t="s">
        <v>188</v>
      </c>
      <c r="U80" s="158">
        <v>0</v>
      </c>
      <c r="V80" s="158">
        <f>ROUND(E80*U80,2)</f>
        <v>0</v>
      </c>
      <c r="W80" s="158"/>
      <c r="X80" s="158" t="s">
        <v>135</v>
      </c>
      <c r="Y80" s="148"/>
      <c r="Z80" s="148"/>
      <c r="AA80" s="148"/>
      <c r="AB80" s="148"/>
      <c r="AC80" s="148"/>
      <c r="AD80" s="148"/>
      <c r="AE80" s="148"/>
      <c r="AF80" s="148"/>
      <c r="AG80" s="148" t="s">
        <v>136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22.5" outlineLevel="1" x14ac:dyDescent="0.2">
      <c r="A81" s="155"/>
      <c r="B81" s="156"/>
      <c r="C81" s="255" t="s">
        <v>223</v>
      </c>
      <c r="D81" s="256"/>
      <c r="E81" s="256"/>
      <c r="F81" s="256"/>
      <c r="G81" s="256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48"/>
      <c r="Z81" s="148"/>
      <c r="AA81" s="148"/>
      <c r="AB81" s="148"/>
      <c r="AC81" s="148"/>
      <c r="AD81" s="148"/>
      <c r="AE81" s="148"/>
      <c r="AF81" s="148"/>
      <c r="AG81" s="148" t="s">
        <v>204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79" t="str">
        <f>C81</f>
        <v>Zpěňující protipožární tmel na bázi vody a bez obsahu silikonu pro požární těsnění prostupů. Oboustranná aplikace. Hloubka vytmelení min. 25mm, 1x kus skupiny potrubí vodovodu cirkulace, studené a teplé vody.</v>
      </c>
      <c r="BB81" s="148"/>
      <c r="BC81" s="148"/>
      <c r="BD81" s="148"/>
      <c r="BE81" s="148"/>
      <c r="BF81" s="148"/>
      <c r="BG81" s="148"/>
      <c r="BH81" s="148"/>
    </row>
    <row r="82" spans="1:60" outlineLevel="1" x14ac:dyDescent="0.2">
      <c r="A82" s="155"/>
      <c r="B82" s="156"/>
      <c r="C82" s="191" t="s">
        <v>224</v>
      </c>
      <c r="D82" s="160"/>
      <c r="E82" s="161">
        <v>60</v>
      </c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48"/>
      <c r="Z82" s="148"/>
      <c r="AA82" s="148"/>
      <c r="AB82" s="148"/>
      <c r="AC82" s="148"/>
      <c r="AD82" s="148"/>
      <c r="AE82" s="148"/>
      <c r="AF82" s="148"/>
      <c r="AG82" s="148" t="s">
        <v>140</v>
      </c>
      <c r="AH82" s="148">
        <v>0</v>
      </c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ht="22.5" outlineLevel="1" x14ac:dyDescent="0.2">
      <c r="A83" s="172">
        <v>15</v>
      </c>
      <c r="B83" s="173" t="s">
        <v>225</v>
      </c>
      <c r="C83" s="190" t="s">
        <v>226</v>
      </c>
      <c r="D83" s="174" t="s">
        <v>202</v>
      </c>
      <c r="E83" s="175">
        <v>50</v>
      </c>
      <c r="F83" s="176"/>
      <c r="G83" s="177">
        <f>ROUND(E83*F83,2)</f>
        <v>0</v>
      </c>
      <c r="H83" s="176"/>
      <c r="I83" s="177">
        <f>ROUND(E83*H83,2)</f>
        <v>0</v>
      </c>
      <c r="J83" s="176"/>
      <c r="K83" s="177">
        <f>ROUND(E83*J83,2)</f>
        <v>0</v>
      </c>
      <c r="L83" s="177">
        <v>21</v>
      </c>
      <c r="M83" s="177">
        <f>G83*(1+L83/100)</f>
        <v>0</v>
      </c>
      <c r="N83" s="177">
        <v>0</v>
      </c>
      <c r="O83" s="177">
        <f>ROUND(E83*N83,2)</f>
        <v>0</v>
      </c>
      <c r="P83" s="177">
        <v>0</v>
      </c>
      <c r="Q83" s="177">
        <f>ROUND(E83*P83,2)</f>
        <v>0</v>
      </c>
      <c r="R83" s="177"/>
      <c r="S83" s="177" t="s">
        <v>181</v>
      </c>
      <c r="T83" s="178" t="s">
        <v>188</v>
      </c>
      <c r="U83" s="158">
        <v>0</v>
      </c>
      <c r="V83" s="158">
        <f>ROUND(E83*U83,2)</f>
        <v>0</v>
      </c>
      <c r="W83" s="158"/>
      <c r="X83" s="158" t="s">
        <v>135</v>
      </c>
      <c r="Y83" s="148"/>
      <c r="Z83" s="148"/>
      <c r="AA83" s="148"/>
      <c r="AB83" s="148"/>
      <c r="AC83" s="148"/>
      <c r="AD83" s="148"/>
      <c r="AE83" s="148"/>
      <c r="AF83" s="148"/>
      <c r="AG83" s="148" t="s">
        <v>136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55"/>
      <c r="B84" s="156"/>
      <c r="C84" s="191" t="s">
        <v>227</v>
      </c>
      <c r="D84" s="160"/>
      <c r="E84" s="161">
        <v>50</v>
      </c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48"/>
      <c r="Z84" s="148"/>
      <c r="AA84" s="148"/>
      <c r="AB84" s="148"/>
      <c r="AC84" s="148"/>
      <c r="AD84" s="148"/>
      <c r="AE84" s="148"/>
      <c r="AF84" s="148"/>
      <c r="AG84" s="148" t="s">
        <v>140</v>
      </c>
      <c r="AH84" s="148">
        <v>0</v>
      </c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x14ac:dyDescent="0.2">
      <c r="A85" s="166" t="s">
        <v>127</v>
      </c>
      <c r="B85" s="167" t="s">
        <v>70</v>
      </c>
      <c r="C85" s="189" t="s">
        <v>71</v>
      </c>
      <c r="D85" s="168"/>
      <c r="E85" s="169"/>
      <c r="F85" s="170"/>
      <c r="G85" s="170">
        <f>SUMIF(AG86:AG108,"&lt;&gt;NOR",G86:G108)</f>
        <v>0</v>
      </c>
      <c r="H85" s="170"/>
      <c r="I85" s="170">
        <f>SUM(I86:I108)</f>
        <v>0</v>
      </c>
      <c r="J85" s="170"/>
      <c r="K85" s="170">
        <f>SUM(K86:K108)</f>
        <v>0</v>
      </c>
      <c r="L85" s="170"/>
      <c r="M85" s="170">
        <f>SUM(M86:M108)</f>
        <v>0</v>
      </c>
      <c r="N85" s="170"/>
      <c r="O85" s="170">
        <f>SUM(O86:O108)</f>
        <v>4.2200000000000006</v>
      </c>
      <c r="P85" s="170"/>
      <c r="Q85" s="170">
        <f>SUM(Q86:Q108)</f>
        <v>0</v>
      </c>
      <c r="R85" s="170"/>
      <c r="S85" s="170"/>
      <c r="T85" s="171"/>
      <c r="U85" s="165"/>
      <c r="V85" s="165">
        <f>SUM(V86:V108)</f>
        <v>112.61</v>
      </c>
      <c r="W85" s="165"/>
      <c r="X85" s="165"/>
      <c r="AG85" t="s">
        <v>128</v>
      </c>
    </row>
    <row r="86" spans="1:60" ht="22.5" outlineLevel="1" x14ac:dyDescent="0.2">
      <c r="A86" s="172">
        <v>16</v>
      </c>
      <c r="B86" s="173" t="s">
        <v>228</v>
      </c>
      <c r="C86" s="190" t="s">
        <v>229</v>
      </c>
      <c r="D86" s="174" t="s">
        <v>230</v>
      </c>
      <c r="E86" s="175">
        <v>10</v>
      </c>
      <c r="F86" s="176"/>
      <c r="G86" s="177">
        <f>ROUND(E86*F86,2)</f>
        <v>0</v>
      </c>
      <c r="H86" s="176"/>
      <c r="I86" s="177">
        <f>ROUND(E86*H86,2)</f>
        <v>0</v>
      </c>
      <c r="J86" s="176"/>
      <c r="K86" s="177">
        <f>ROUND(E86*J86,2)</f>
        <v>0</v>
      </c>
      <c r="L86" s="177">
        <v>21</v>
      </c>
      <c r="M86" s="177">
        <f>G86*(1+L86/100)</f>
        <v>0</v>
      </c>
      <c r="N86" s="177">
        <v>5.5999999999999995E-4</v>
      </c>
      <c r="O86" s="177">
        <f>ROUND(E86*N86,2)</f>
        <v>0.01</v>
      </c>
      <c r="P86" s="177">
        <v>0</v>
      </c>
      <c r="Q86" s="177">
        <f>ROUND(E86*P86,2)</f>
        <v>0</v>
      </c>
      <c r="R86" s="177" t="s">
        <v>132</v>
      </c>
      <c r="S86" s="177" t="s">
        <v>133</v>
      </c>
      <c r="T86" s="178" t="s">
        <v>134</v>
      </c>
      <c r="U86" s="158">
        <v>0.12</v>
      </c>
      <c r="V86" s="158">
        <f>ROUND(E86*U86,2)</f>
        <v>1.2</v>
      </c>
      <c r="W86" s="158"/>
      <c r="X86" s="158" t="s">
        <v>135</v>
      </c>
      <c r="Y86" s="148"/>
      <c r="Z86" s="148"/>
      <c r="AA86" s="148"/>
      <c r="AB86" s="148"/>
      <c r="AC86" s="148"/>
      <c r="AD86" s="148"/>
      <c r="AE86" s="148"/>
      <c r="AF86" s="148"/>
      <c r="AG86" s="148" t="s">
        <v>136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1" x14ac:dyDescent="0.2">
      <c r="A87" s="155"/>
      <c r="B87" s="156"/>
      <c r="C87" s="257" t="s">
        <v>231</v>
      </c>
      <c r="D87" s="258"/>
      <c r="E87" s="258"/>
      <c r="F87" s="258"/>
      <c r="G87" s="2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48"/>
      <c r="Z87" s="148"/>
      <c r="AA87" s="148"/>
      <c r="AB87" s="148"/>
      <c r="AC87" s="148"/>
      <c r="AD87" s="148"/>
      <c r="AE87" s="148"/>
      <c r="AF87" s="148"/>
      <c r="AG87" s="148" t="s">
        <v>138</v>
      </c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1" x14ac:dyDescent="0.2">
      <c r="A88" s="155"/>
      <c r="B88" s="156"/>
      <c r="C88" s="191" t="s">
        <v>139</v>
      </c>
      <c r="D88" s="160"/>
      <c r="E88" s="161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48"/>
      <c r="Z88" s="148"/>
      <c r="AA88" s="148"/>
      <c r="AB88" s="148"/>
      <c r="AC88" s="148"/>
      <c r="AD88" s="148"/>
      <c r="AE88" s="148"/>
      <c r="AF88" s="148"/>
      <c r="AG88" s="148" t="s">
        <v>140</v>
      </c>
      <c r="AH88" s="148">
        <v>0</v>
      </c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1" x14ac:dyDescent="0.2">
      <c r="A89" s="155"/>
      <c r="B89" s="156"/>
      <c r="C89" s="191" t="s">
        <v>232</v>
      </c>
      <c r="D89" s="160"/>
      <c r="E89" s="161">
        <v>10</v>
      </c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48"/>
      <c r="Z89" s="148"/>
      <c r="AA89" s="148"/>
      <c r="AB89" s="148"/>
      <c r="AC89" s="148"/>
      <c r="AD89" s="148"/>
      <c r="AE89" s="148"/>
      <c r="AF89" s="148"/>
      <c r="AG89" s="148" t="s">
        <v>140</v>
      </c>
      <c r="AH89" s="148">
        <v>0</v>
      </c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ht="22.5" outlineLevel="1" x14ac:dyDescent="0.2">
      <c r="A90" s="172">
        <v>17</v>
      </c>
      <c r="B90" s="173" t="s">
        <v>233</v>
      </c>
      <c r="C90" s="190" t="s">
        <v>234</v>
      </c>
      <c r="D90" s="174" t="s">
        <v>230</v>
      </c>
      <c r="E90" s="175">
        <v>2</v>
      </c>
      <c r="F90" s="176"/>
      <c r="G90" s="177">
        <f>ROUND(E90*F90,2)</f>
        <v>0</v>
      </c>
      <c r="H90" s="176"/>
      <c r="I90" s="177">
        <f>ROUND(E90*H90,2)</f>
        <v>0</v>
      </c>
      <c r="J90" s="176"/>
      <c r="K90" s="177">
        <f>ROUND(E90*J90,2)</f>
        <v>0</v>
      </c>
      <c r="L90" s="177">
        <v>21</v>
      </c>
      <c r="M90" s="177">
        <f>G90*(1+L90/100)</f>
        <v>0</v>
      </c>
      <c r="N90" s="177">
        <v>6.1799999999999997E-3</v>
      </c>
      <c r="O90" s="177">
        <f>ROUND(E90*N90,2)</f>
        <v>0.01</v>
      </c>
      <c r="P90" s="177">
        <v>0</v>
      </c>
      <c r="Q90" s="177">
        <f>ROUND(E90*P90,2)</f>
        <v>0</v>
      </c>
      <c r="R90" s="177" t="s">
        <v>132</v>
      </c>
      <c r="S90" s="177" t="s">
        <v>133</v>
      </c>
      <c r="T90" s="178" t="s">
        <v>134</v>
      </c>
      <c r="U90" s="158">
        <v>0.25</v>
      </c>
      <c r="V90" s="158">
        <f>ROUND(E90*U90,2)</f>
        <v>0.5</v>
      </c>
      <c r="W90" s="158"/>
      <c r="X90" s="158" t="s">
        <v>135</v>
      </c>
      <c r="Y90" s="148"/>
      <c r="Z90" s="148"/>
      <c r="AA90" s="148"/>
      <c r="AB90" s="148"/>
      <c r="AC90" s="148"/>
      <c r="AD90" s="148"/>
      <c r="AE90" s="148"/>
      <c r="AF90" s="148"/>
      <c r="AG90" s="148" t="s">
        <v>136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1" x14ac:dyDescent="0.2">
      <c r="A91" s="155"/>
      <c r="B91" s="156"/>
      <c r="C91" s="257" t="s">
        <v>231</v>
      </c>
      <c r="D91" s="258"/>
      <c r="E91" s="258"/>
      <c r="F91" s="258"/>
      <c r="G91" s="2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48"/>
      <c r="Z91" s="148"/>
      <c r="AA91" s="148"/>
      <c r="AB91" s="148"/>
      <c r="AC91" s="148"/>
      <c r="AD91" s="148"/>
      <c r="AE91" s="148"/>
      <c r="AF91" s="148"/>
      <c r="AG91" s="148" t="s">
        <v>138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1" x14ac:dyDescent="0.2">
      <c r="A92" s="155"/>
      <c r="B92" s="156"/>
      <c r="C92" s="191" t="s">
        <v>139</v>
      </c>
      <c r="D92" s="160"/>
      <c r="E92" s="161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48"/>
      <c r="Z92" s="148"/>
      <c r="AA92" s="148"/>
      <c r="AB92" s="148"/>
      <c r="AC92" s="148"/>
      <c r="AD92" s="148"/>
      <c r="AE92" s="148"/>
      <c r="AF92" s="148"/>
      <c r="AG92" s="148" t="s">
        <v>140</v>
      </c>
      <c r="AH92" s="148">
        <v>0</v>
      </c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1" x14ac:dyDescent="0.2">
      <c r="A93" s="155"/>
      <c r="B93" s="156"/>
      <c r="C93" s="191" t="s">
        <v>235</v>
      </c>
      <c r="D93" s="160"/>
      <c r="E93" s="161">
        <v>2</v>
      </c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48"/>
      <c r="Z93" s="148"/>
      <c r="AA93" s="148"/>
      <c r="AB93" s="148"/>
      <c r="AC93" s="148"/>
      <c r="AD93" s="148"/>
      <c r="AE93" s="148"/>
      <c r="AF93" s="148"/>
      <c r="AG93" s="148" t="s">
        <v>140</v>
      </c>
      <c r="AH93" s="148">
        <v>0</v>
      </c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1" x14ac:dyDescent="0.2">
      <c r="A94" s="172">
        <v>18</v>
      </c>
      <c r="B94" s="173" t="s">
        <v>236</v>
      </c>
      <c r="C94" s="190" t="s">
        <v>237</v>
      </c>
      <c r="D94" s="174" t="s">
        <v>230</v>
      </c>
      <c r="E94" s="175">
        <v>17.46</v>
      </c>
      <c r="F94" s="176"/>
      <c r="G94" s="177">
        <f>ROUND(E94*F94,2)</f>
        <v>0</v>
      </c>
      <c r="H94" s="176"/>
      <c r="I94" s="177">
        <f>ROUND(E94*H94,2)</f>
        <v>0</v>
      </c>
      <c r="J94" s="176"/>
      <c r="K94" s="177">
        <f>ROUND(E94*J94,2)</f>
        <v>0</v>
      </c>
      <c r="L94" s="177">
        <v>21</v>
      </c>
      <c r="M94" s="177">
        <f>G94*(1+L94/100)</f>
        <v>0</v>
      </c>
      <c r="N94" s="177">
        <v>2.3800000000000002E-3</v>
      </c>
      <c r="O94" s="177">
        <f>ROUND(E94*N94,2)</f>
        <v>0.04</v>
      </c>
      <c r="P94" s="177">
        <v>0</v>
      </c>
      <c r="Q94" s="177">
        <f>ROUND(E94*P94,2)</f>
        <v>0</v>
      </c>
      <c r="R94" s="177" t="s">
        <v>132</v>
      </c>
      <c r="S94" s="177" t="s">
        <v>133</v>
      </c>
      <c r="T94" s="178" t="s">
        <v>134</v>
      </c>
      <c r="U94" s="158">
        <v>0.18</v>
      </c>
      <c r="V94" s="158">
        <f>ROUND(E94*U94,2)</f>
        <v>3.14</v>
      </c>
      <c r="W94" s="158"/>
      <c r="X94" s="158" t="s">
        <v>135</v>
      </c>
      <c r="Y94" s="148"/>
      <c r="Z94" s="148"/>
      <c r="AA94" s="148"/>
      <c r="AB94" s="148"/>
      <c r="AC94" s="148"/>
      <c r="AD94" s="148"/>
      <c r="AE94" s="148"/>
      <c r="AF94" s="148"/>
      <c r="AG94" s="148" t="s">
        <v>136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1" x14ac:dyDescent="0.2">
      <c r="A95" s="155"/>
      <c r="B95" s="156"/>
      <c r="C95" s="191" t="s">
        <v>238</v>
      </c>
      <c r="D95" s="160"/>
      <c r="E95" s="161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48"/>
      <c r="Z95" s="148"/>
      <c r="AA95" s="148"/>
      <c r="AB95" s="148"/>
      <c r="AC95" s="148"/>
      <c r="AD95" s="148"/>
      <c r="AE95" s="148"/>
      <c r="AF95" s="148"/>
      <c r="AG95" s="148" t="s">
        <v>140</v>
      </c>
      <c r="AH95" s="148">
        <v>0</v>
      </c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1" x14ac:dyDescent="0.2">
      <c r="A96" s="155"/>
      <c r="B96" s="156"/>
      <c r="C96" s="191" t="s">
        <v>239</v>
      </c>
      <c r="D96" s="160"/>
      <c r="E96" s="161">
        <v>4.84</v>
      </c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48"/>
      <c r="Z96" s="148"/>
      <c r="AA96" s="148"/>
      <c r="AB96" s="148"/>
      <c r="AC96" s="148"/>
      <c r="AD96" s="148"/>
      <c r="AE96" s="148"/>
      <c r="AF96" s="148"/>
      <c r="AG96" s="148" t="s">
        <v>140</v>
      </c>
      <c r="AH96" s="148">
        <v>0</v>
      </c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1" x14ac:dyDescent="0.2">
      <c r="A97" s="155"/>
      <c r="B97" s="156"/>
      <c r="C97" s="191" t="s">
        <v>240</v>
      </c>
      <c r="D97" s="160"/>
      <c r="E97" s="161">
        <v>5.97</v>
      </c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48"/>
      <c r="Z97" s="148"/>
      <c r="AA97" s="148"/>
      <c r="AB97" s="148"/>
      <c r="AC97" s="148"/>
      <c r="AD97" s="148"/>
      <c r="AE97" s="148"/>
      <c r="AF97" s="148"/>
      <c r="AG97" s="148" t="s">
        <v>140</v>
      </c>
      <c r="AH97" s="148">
        <v>0</v>
      </c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1" x14ac:dyDescent="0.2">
      <c r="A98" s="155"/>
      <c r="B98" s="156"/>
      <c r="C98" s="191" t="s">
        <v>241</v>
      </c>
      <c r="D98" s="160"/>
      <c r="E98" s="161">
        <v>6.65</v>
      </c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48"/>
      <c r="Z98" s="148"/>
      <c r="AA98" s="148"/>
      <c r="AB98" s="148"/>
      <c r="AC98" s="148"/>
      <c r="AD98" s="148"/>
      <c r="AE98" s="148"/>
      <c r="AF98" s="148"/>
      <c r="AG98" s="148" t="s">
        <v>140</v>
      </c>
      <c r="AH98" s="148">
        <v>0</v>
      </c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1" x14ac:dyDescent="0.2">
      <c r="A99" s="172">
        <v>19</v>
      </c>
      <c r="B99" s="173" t="s">
        <v>242</v>
      </c>
      <c r="C99" s="190" t="s">
        <v>243</v>
      </c>
      <c r="D99" s="174" t="s">
        <v>159</v>
      </c>
      <c r="E99" s="175">
        <v>1.4</v>
      </c>
      <c r="F99" s="176"/>
      <c r="G99" s="177">
        <f>ROUND(E99*F99,2)</f>
        <v>0</v>
      </c>
      <c r="H99" s="176"/>
      <c r="I99" s="177">
        <f>ROUND(E99*H99,2)</f>
        <v>0</v>
      </c>
      <c r="J99" s="176"/>
      <c r="K99" s="177">
        <f>ROUND(E99*J99,2)</f>
        <v>0</v>
      </c>
      <c r="L99" s="177">
        <v>21</v>
      </c>
      <c r="M99" s="177">
        <f>G99*(1+L99/100)</f>
        <v>0</v>
      </c>
      <c r="N99" s="177">
        <v>3.8289999999999998E-2</v>
      </c>
      <c r="O99" s="177">
        <f>ROUND(E99*N99,2)</f>
        <v>0.05</v>
      </c>
      <c r="P99" s="177">
        <v>0</v>
      </c>
      <c r="Q99" s="177">
        <f>ROUND(E99*P99,2)</f>
        <v>0</v>
      </c>
      <c r="R99" s="177" t="s">
        <v>132</v>
      </c>
      <c r="S99" s="177" t="s">
        <v>133</v>
      </c>
      <c r="T99" s="178" t="s">
        <v>134</v>
      </c>
      <c r="U99" s="158">
        <v>1.88</v>
      </c>
      <c r="V99" s="158">
        <f>ROUND(E99*U99,2)</f>
        <v>2.63</v>
      </c>
      <c r="W99" s="158"/>
      <c r="X99" s="158" t="s">
        <v>135</v>
      </c>
      <c r="Y99" s="148"/>
      <c r="Z99" s="148"/>
      <c r="AA99" s="148"/>
      <c r="AB99" s="148"/>
      <c r="AC99" s="148"/>
      <c r="AD99" s="148"/>
      <c r="AE99" s="148"/>
      <c r="AF99" s="148"/>
      <c r="AG99" s="148" t="s">
        <v>136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1" x14ac:dyDescent="0.2">
      <c r="A100" s="155"/>
      <c r="B100" s="156"/>
      <c r="C100" s="257" t="s">
        <v>244</v>
      </c>
      <c r="D100" s="258"/>
      <c r="E100" s="258"/>
      <c r="F100" s="258"/>
      <c r="G100" s="2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48"/>
      <c r="Z100" s="148"/>
      <c r="AA100" s="148"/>
      <c r="AB100" s="148"/>
      <c r="AC100" s="148"/>
      <c r="AD100" s="148"/>
      <c r="AE100" s="148"/>
      <c r="AF100" s="148"/>
      <c r="AG100" s="148" t="s">
        <v>138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1" x14ac:dyDescent="0.2">
      <c r="A101" s="155"/>
      <c r="B101" s="156"/>
      <c r="C101" s="191" t="s">
        <v>245</v>
      </c>
      <c r="D101" s="160"/>
      <c r="E101" s="161">
        <v>1</v>
      </c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48"/>
      <c r="Z101" s="148"/>
      <c r="AA101" s="148"/>
      <c r="AB101" s="148"/>
      <c r="AC101" s="148"/>
      <c r="AD101" s="148"/>
      <c r="AE101" s="148"/>
      <c r="AF101" s="148"/>
      <c r="AG101" s="148" t="s">
        <v>140</v>
      </c>
      <c r="AH101" s="148">
        <v>0</v>
      </c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1" x14ac:dyDescent="0.2">
      <c r="A102" s="155"/>
      <c r="B102" s="156"/>
      <c r="C102" s="191" t="s">
        <v>246</v>
      </c>
      <c r="D102" s="160"/>
      <c r="E102" s="161">
        <v>0.4</v>
      </c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48"/>
      <c r="Z102" s="148"/>
      <c r="AA102" s="148"/>
      <c r="AB102" s="148"/>
      <c r="AC102" s="148"/>
      <c r="AD102" s="148"/>
      <c r="AE102" s="148"/>
      <c r="AF102" s="148"/>
      <c r="AG102" s="148" t="s">
        <v>140</v>
      </c>
      <c r="AH102" s="148">
        <v>0</v>
      </c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ht="22.5" outlineLevel="1" x14ac:dyDescent="0.2">
      <c r="A103" s="172">
        <v>20</v>
      </c>
      <c r="B103" s="173" t="s">
        <v>247</v>
      </c>
      <c r="C103" s="190" t="s">
        <v>248</v>
      </c>
      <c r="D103" s="174" t="s">
        <v>159</v>
      </c>
      <c r="E103" s="175">
        <v>128.21600000000001</v>
      </c>
      <c r="F103" s="176"/>
      <c r="G103" s="177">
        <f>ROUND(E103*F103,2)</f>
        <v>0</v>
      </c>
      <c r="H103" s="176"/>
      <c r="I103" s="177">
        <f>ROUND(E103*H103,2)</f>
        <v>0</v>
      </c>
      <c r="J103" s="176"/>
      <c r="K103" s="177">
        <f>ROUND(E103*J103,2)</f>
        <v>0</v>
      </c>
      <c r="L103" s="177">
        <v>21</v>
      </c>
      <c r="M103" s="177">
        <f>G103*(1+L103/100)</f>
        <v>0</v>
      </c>
      <c r="N103" s="177">
        <v>3.2030000000000003E-2</v>
      </c>
      <c r="O103" s="177">
        <f>ROUND(E103*N103,2)</f>
        <v>4.1100000000000003</v>
      </c>
      <c r="P103" s="177">
        <v>0</v>
      </c>
      <c r="Q103" s="177">
        <f>ROUND(E103*P103,2)</f>
        <v>0</v>
      </c>
      <c r="R103" s="177" t="s">
        <v>152</v>
      </c>
      <c r="S103" s="177" t="s">
        <v>133</v>
      </c>
      <c r="T103" s="178" t="s">
        <v>134</v>
      </c>
      <c r="U103" s="158">
        <v>0.82</v>
      </c>
      <c r="V103" s="158">
        <f>ROUND(E103*U103,2)</f>
        <v>105.14</v>
      </c>
      <c r="W103" s="158"/>
      <c r="X103" s="158" t="s">
        <v>135</v>
      </c>
      <c r="Y103" s="148"/>
      <c r="Z103" s="148"/>
      <c r="AA103" s="148"/>
      <c r="AB103" s="148"/>
      <c r="AC103" s="148"/>
      <c r="AD103" s="148"/>
      <c r="AE103" s="148"/>
      <c r="AF103" s="148"/>
      <c r="AG103" s="148" t="s">
        <v>136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1" x14ac:dyDescent="0.2">
      <c r="A104" s="155"/>
      <c r="B104" s="156"/>
      <c r="C104" s="257" t="s">
        <v>249</v>
      </c>
      <c r="D104" s="258"/>
      <c r="E104" s="258"/>
      <c r="F104" s="258"/>
      <c r="G104" s="2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48"/>
      <c r="Z104" s="148"/>
      <c r="AA104" s="148"/>
      <c r="AB104" s="148"/>
      <c r="AC104" s="148"/>
      <c r="AD104" s="148"/>
      <c r="AE104" s="148"/>
      <c r="AF104" s="148"/>
      <c r="AG104" s="148" t="s">
        <v>138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1" x14ac:dyDescent="0.2">
      <c r="A105" s="155"/>
      <c r="B105" s="156"/>
      <c r="C105" s="191" t="s">
        <v>250</v>
      </c>
      <c r="D105" s="160"/>
      <c r="E105" s="161">
        <v>81.06</v>
      </c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48"/>
      <c r="Z105" s="148"/>
      <c r="AA105" s="148"/>
      <c r="AB105" s="148"/>
      <c r="AC105" s="148"/>
      <c r="AD105" s="148"/>
      <c r="AE105" s="148"/>
      <c r="AF105" s="148"/>
      <c r="AG105" s="148" t="s">
        <v>140</v>
      </c>
      <c r="AH105" s="148">
        <v>0</v>
      </c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ht="22.5" outlineLevel="1" x14ac:dyDescent="0.2">
      <c r="A106" s="155"/>
      <c r="B106" s="156"/>
      <c r="C106" s="191" t="s">
        <v>251</v>
      </c>
      <c r="D106" s="160"/>
      <c r="E106" s="161">
        <v>37.985999999999997</v>
      </c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48"/>
      <c r="Z106" s="148"/>
      <c r="AA106" s="148"/>
      <c r="AB106" s="148"/>
      <c r="AC106" s="148"/>
      <c r="AD106" s="148"/>
      <c r="AE106" s="148"/>
      <c r="AF106" s="148"/>
      <c r="AG106" s="148" t="s">
        <v>140</v>
      </c>
      <c r="AH106" s="148">
        <v>0</v>
      </c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1" x14ac:dyDescent="0.2">
      <c r="A107" s="155"/>
      <c r="B107" s="156"/>
      <c r="C107" s="191" t="s">
        <v>252</v>
      </c>
      <c r="D107" s="160"/>
      <c r="E107" s="161">
        <v>2.2400000000000002</v>
      </c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48"/>
      <c r="Z107" s="148"/>
      <c r="AA107" s="148"/>
      <c r="AB107" s="148"/>
      <c r="AC107" s="148"/>
      <c r="AD107" s="148"/>
      <c r="AE107" s="148"/>
      <c r="AF107" s="148"/>
      <c r="AG107" s="148" t="s">
        <v>140</v>
      </c>
      <c r="AH107" s="148">
        <v>0</v>
      </c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1" x14ac:dyDescent="0.2">
      <c r="A108" s="155"/>
      <c r="B108" s="156"/>
      <c r="C108" s="191" t="s">
        <v>253</v>
      </c>
      <c r="D108" s="160"/>
      <c r="E108" s="161">
        <v>6.93</v>
      </c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48"/>
      <c r="Z108" s="148"/>
      <c r="AA108" s="148"/>
      <c r="AB108" s="148"/>
      <c r="AC108" s="148"/>
      <c r="AD108" s="148"/>
      <c r="AE108" s="148"/>
      <c r="AF108" s="148"/>
      <c r="AG108" s="148" t="s">
        <v>140</v>
      </c>
      <c r="AH108" s="148">
        <v>0</v>
      </c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x14ac:dyDescent="0.2">
      <c r="A109" s="166" t="s">
        <v>127</v>
      </c>
      <c r="B109" s="167" t="s">
        <v>72</v>
      </c>
      <c r="C109" s="189" t="s">
        <v>73</v>
      </c>
      <c r="D109" s="168"/>
      <c r="E109" s="169"/>
      <c r="F109" s="170"/>
      <c r="G109" s="170">
        <f>SUMIF(AG110:AG198,"&lt;&gt;NOR",G110:G198)</f>
        <v>0</v>
      </c>
      <c r="H109" s="170"/>
      <c r="I109" s="170">
        <f>SUM(I110:I198)</f>
        <v>0</v>
      </c>
      <c r="J109" s="170"/>
      <c r="K109" s="170">
        <f>SUM(K110:K198)</f>
        <v>0</v>
      </c>
      <c r="L109" s="170"/>
      <c r="M109" s="170">
        <f>SUM(M110:M198)</f>
        <v>0</v>
      </c>
      <c r="N109" s="170"/>
      <c r="O109" s="170">
        <f>SUM(O110:O198)</f>
        <v>0.48</v>
      </c>
      <c r="P109" s="170"/>
      <c r="Q109" s="170">
        <f>SUM(Q110:Q198)</f>
        <v>0</v>
      </c>
      <c r="R109" s="170"/>
      <c r="S109" s="170"/>
      <c r="T109" s="171"/>
      <c r="U109" s="165"/>
      <c r="V109" s="165">
        <f>SUM(V110:V198)</f>
        <v>21.740000000000002</v>
      </c>
      <c r="W109" s="165"/>
      <c r="X109" s="165"/>
      <c r="AG109" t="s">
        <v>128</v>
      </c>
    </row>
    <row r="110" spans="1:60" ht="56.25" outlineLevel="1" x14ac:dyDescent="0.2">
      <c r="A110" s="172">
        <v>21</v>
      </c>
      <c r="B110" s="173" t="s">
        <v>254</v>
      </c>
      <c r="C110" s="190" t="s">
        <v>255</v>
      </c>
      <c r="D110" s="174" t="s">
        <v>131</v>
      </c>
      <c r="E110" s="175">
        <v>1</v>
      </c>
      <c r="F110" s="176"/>
      <c r="G110" s="177">
        <f>ROUND(E110*F110,2)</f>
        <v>0</v>
      </c>
      <c r="H110" s="176"/>
      <c r="I110" s="177">
        <f>ROUND(E110*H110,2)</f>
        <v>0</v>
      </c>
      <c r="J110" s="176"/>
      <c r="K110" s="177">
        <f>ROUND(E110*J110,2)</f>
        <v>0</v>
      </c>
      <c r="L110" s="177">
        <v>21</v>
      </c>
      <c r="M110" s="177">
        <f>G110*(1+L110/100)</f>
        <v>0</v>
      </c>
      <c r="N110" s="177">
        <v>2.9569999999999999E-2</v>
      </c>
      <c r="O110" s="177">
        <f>ROUND(E110*N110,2)</f>
        <v>0.03</v>
      </c>
      <c r="P110" s="177">
        <v>0</v>
      </c>
      <c r="Q110" s="177">
        <f>ROUND(E110*P110,2)</f>
        <v>0</v>
      </c>
      <c r="R110" s="177" t="s">
        <v>152</v>
      </c>
      <c r="S110" s="177" t="s">
        <v>133</v>
      </c>
      <c r="T110" s="178" t="s">
        <v>134</v>
      </c>
      <c r="U110" s="158">
        <v>1.86</v>
      </c>
      <c r="V110" s="158">
        <f>ROUND(E110*U110,2)</f>
        <v>1.86</v>
      </c>
      <c r="W110" s="158"/>
      <c r="X110" s="158" t="s">
        <v>135</v>
      </c>
      <c r="Y110" s="148"/>
      <c r="Z110" s="148"/>
      <c r="AA110" s="148"/>
      <c r="AB110" s="148"/>
      <c r="AC110" s="148"/>
      <c r="AD110" s="148"/>
      <c r="AE110" s="148"/>
      <c r="AF110" s="148"/>
      <c r="AG110" s="148" t="s">
        <v>136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1" x14ac:dyDescent="0.2">
      <c r="A111" s="155"/>
      <c r="B111" s="156"/>
      <c r="C111" s="191" t="s">
        <v>256</v>
      </c>
      <c r="D111" s="160"/>
      <c r="E111" s="161">
        <v>1</v>
      </c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48"/>
      <c r="Z111" s="148"/>
      <c r="AA111" s="148"/>
      <c r="AB111" s="148"/>
      <c r="AC111" s="148"/>
      <c r="AD111" s="148"/>
      <c r="AE111" s="148"/>
      <c r="AF111" s="148"/>
      <c r="AG111" s="148" t="s">
        <v>140</v>
      </c>
      <c r="AH111" s="148">
        <v>0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ht="56.25" outlineLevel="1" x14ac:dyDescent="0.2">
      <c r="A112" s="172">
        <v>22</v>
      </c>
      <c r="B112" s="173" t="s">
        <v>257</v>
      </c>
      <c r="C112" s="190" t="s">
        <v>258</v>
      </c>
      <c r="D112" s="174" t="s">
        <v>131</v>
      </c>
      <c r="E112" s="175">
        <v>1</v>
      </c>
      <c r="F112" s="176"/>
      <c r="G112" s="177">
        <f>ROUND(E112*F112,2)</f>
        <v>0</v>
      </c>
      <c r="H112" s="176"/>
      <c r="I112" s="177">
        <f>ROUND(E112*H112,2)</f>
        <v>0</v>
      </c>
      <c r="J112" s="176"/>
      <c r="K112" s="177">
        <f>ROUND(E112*J112,2)</f>
        <v>0</v>
      </c>
      <c r="L112" s="177">
        <v>21</v>
      </c>
      <c r="M112" s="177">
        <f>G112*(1+L112/100)</f>
        <v>0</v>
      </c>
      <c r="N112" s="177">
        <v>2.9770000000000001E-2</v>
      </c>
      <c r="O112" s="177">
        <f>ROUND(E112*N112,2)</f>
        <v>0.03</v>
      </c>
      <c r="P112" s="177">
        <v>0</v>
      </c>
      <c r="Q112" s="177">
        <f>ROUND(E112*P112,2)</f>
        <v>0</v>
      </c>
      <c r="R112" s="177" t="s">
        <v>152</v>
      </c>
      <c r="S112" s="177" t="s">
        <v>133</v>
      </c>
      <c r="T112" s="178" t="s">
        <v>134</v>
      </c>
      <c r="U112" s="158">
        <v>1.86</v>
      </c>
      <c r="V112" s="158">
        <f>ROUND(E112*U112,2)</f>
        <v>1.86</v>
      </c>
      <c r="W112" s="158"/>
      <c r="X112" s="158" t="s">
        <v>135</v>
      </c>
      <c r="Y112" s="148"/>
      <c r="Z112" s="148"/>
      <c r="AA112" s="148"/>
      <c r="AB112" s="148"/>
      <c r="AC112" s="148"/>
      <c r="AD112" s="148"/>
      <c r="AE112" s="148"/>
      <c r="AF112" s="148"/>
      <c r="AG112" s="148" t="s">
        <v>136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1" x14ac:dyDescent="0.2">
      <c r="A113" s="155"/>
      <c r="B113" s="156"/>
      <c r="C113" s="191" t="s">
        <v>259</v>
      </c>
      <c r="D113" s="160"/>
      <c r="E113" s="161">
        <v>1</v>
      </c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48"/>
      <c r="Z113" s="148"/>
      <c r="AA113" s="148"/>
      <c r="AB113" s="148"/>
      <c r="AC113" s="148"/>
      <c r="AD113" s="148"/>
      <c r="AE113" s="148"/>
      <c r="AF113" s="148"/>
      <c r="AG113" s="148" t="s">
        <v>140</v>
      </c>
      <c r="AH113" s="148">
        <v>0</v>
      </c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ht="22.5" outlineLevel="1" x14ac:dyDescent="0.2">
      <c r="A114" s="172">
        <v>23</v>
      </c>
      <c r="B114" s="173" t="s">
        <v>260</v>
      </c>
      <c r="C114" s="190" t="s">
        <v>261</v>
      </c>
      <c r="D114" s="174" t="s">
        <v>131</v>
      </c>
      <c r="E114" s="175">
        <v>1</v>
      </c>
      <c r="F114" s="176"/>
      <c r="G114" s="177">
        <f>ROUND(E114*F114,2)</f>
        <v>0</v>
      </c>
      <c r="H114" s="176"/>
      <c r="I114" s="177">
        <f>ROUND(E114*H114,2)</f>
        <v>0</v>
      </c>
      <c r="J114" s="176"/>
      <c r="K114" s="177">
        <f>ROUND(E114*J114,2)</f>
        <v>0</v>
      </c>
      <c r="L114" s="177">
        <v>21</v>
      </c>
      <c r="M114" s="177">
        <f>G114*(1+L114/100)</f>
        <v>0</v>
      </c>
      <c r="N114" s="177">
        <v>6.4909999999999995E-2</v>
      </c>
      <c r="O114" s="177">
        <f>ROUND(E114*N114,2)</f>
        <v>0.06</v>
      </c>
      <c r="P114" s="177">
        <v>0</v>
      </c>
      <c r="Q114" s="177">
        <f>ROUND(E114*P114,2)</f>
        <v>0</v>
      </c>
      <c r="R114" s="177" t="s">
        <v>132</v>
      </c>
      <c r="S114" s="177" t="s">
        <v>133</v>
      </c>
      <c r="T114" s="178" t="s">
        <v>134</v>
      </c>
      <c r="U114" s="158">
        <v>2.1</v>
      </c>
      <c r="V114" s="158">
        <f>ROUND(E114*U114,2)</f>
        <v>2.1</v>
      </c>
      <c r="W114" s="158"/>
      <c r="X114" s="158" t="s">
        <v>135</v>
      </c>
      <c r="Y114" s="148"/>
      <c r="Z114" s="148"/>
      <c r="AA114" s="148"/>
      <c r="AB114" s="148"/>
      <c r="AC114" s="148"/>
      <c r="AD114" s="148"/>
      <c r="AE114" s="148"/>
      <c r="AF114" s="148"/>
      <c r="AG114" s="148" t="s">
        <v>136</v>
      </c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ht="22.5" outlineLevel="1" x14ac:dyDescent="0.2">
      <c r="A115" s="155"/>
      <c r="B115" s="156"/>
      <c r="C115" s="257" t="s">
        <v>262</v>
      </c>
      <c r="D115" s="258"/>
      <c r="E115" s="258"/>
      <c r="F115" s="258"/>
      <c r="G115" s="2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48"/>
      <c r="Z115" s="148"/>
      <c r="AA115" s="148"/>
      <c r="AB115" s="148"/>
      <c r="AC115" s="148"/>
      <c r="AD115" s="148"/>
      <c r="AE115" s="148"/>
      <c r="AF115" s="148"/>
      <c r="AG115" s="148" t="s">
        <v>138</v>
      </c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79" t="str">
        <f>C115</f>
        <v>lisované nebo z úhelníků s vybetonováním prahu, z pomocného pracovního lešení o výšce podlahy do 1900 mm a pro zatížení do 1,5 kPa, včetně dodávky zárubně</v>
      </c>
      <c r="BB115" s="148"/>
      <c r="BC115" s="148"/>
      <c r="BD115" s="148"/>
      <c r="BE115" s="148"/>
      <c r="BF115" s="148"/>
      <c r="BG115" s="148"/>
      <c r="BH115" s="148"/>
    </row>
    <row r="116" spans="1:60" outlineLevel="1" x14ac:dyDescent="0.2">
      <c r="A116" s="155"/>
      <c r="B116" s="156"/>
      <c r="C116" s="191" t="s">
        <v>263</v>
      </c>
      <c r="D116" s="160"/>
      <c r="E116" s="161">
        <v>1</v>
      </c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48"/>
      <c r="Z116" s="148"/>
      <c r="AA116" s="148"/>
      <c r="AB116" s="148"/>
      <c r="AC116" s="148"/>
      <c r="AD116" s="148"/>
      <c r="AE116" s="148"/>
      <c r="AF116" s="148"/>
      <c r="AG116" s="148" t="s">
        <v>140</v>
      </c>
      <c r="AH116" s="148">
        <v>0</v>
      </c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ht="22.5" outlineLevel="1" x14ac:dyDescent="0.2">
      <c r="A117" s="172">
        <v>24</v>
      </c>
      <c r="B117" s="173" t="s">
        <v>264</v>
      </c>
      <c r="C117" s="190" t="s">
        <v>265</v>
      </c>
      <c r="D117" s="174" t="s">
        <v>202</v>
      </c>
      <c r="E117" s="175">
        <v>1</v>
      </c>
      <c r="F117" s="176"/>
      <c r="G117" s="177">
        <f>ROUND(E117*F117,2)</f>
        <v>0</v>
      </c>
      <c r="H117" s="176"/>
      <c r="I117" s="177">
        <f>ROUND(E117*H117,2)</f>
        <v>0</v>
      </c>
      <c r="J117" s="176"/>
      <c r="K117" s="177">
        <f>ROUND(E117*J117,2)</f>
        <v>0</v>
      </c>
      <c r="L117" s="177">
        <v>21</v>
      </c>
      <c r="M117" s="177">
        <f>G117*(1+L117/100)</f>
        <v>0</v>
      </c>
      <c r="N117" s="177">
        <v>0</v>
      </c>
      <c r="O117" s="177">
        <f>ROUND(E117*N117,2)</f>
        <v>0</v>
      </c>
      <c r="P117" s="177">
        <v>0</v>
      </c>
      <c r="Q117" s="177">
        <f>ROUND(E117*P117,2)</f>
        <v>0</v>
      </c>
      <c r="R117" s="177"/>
      <c r="S117" s="177" t="s">
        <v>181</v>
      </c>
      <c r="T117" s="178" t="s">
        <v>188</v>
      </c>
      <c r="U117" s="158">
        <v>0</v>
      </c>
      <c r="V117" s="158">
        <f>ROUND(E117*U117,2)</f>
        <v>0</v>
      </c>
      <c r="W117" s="158"/>
      <c r="X117" s="158" t="s">
        <v>135</v>
      </c>
      <c r="Y117" s="148"/>
      <c r="Z117" s="148"/>
      <c r="AA117" s="148"/>
      <c r="AB117" s="148"/>
      <c r="AC117" s="148"/>
      <c r="AD117" s="148"/>
      <c r="AE117" s="148"/>
      <c r="AF117" s="148"/>
      <c r="AG117" s="148" t="s">
        <v>136</v>
      </c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1" x14ac:dyDescent="0.2">
      <c r="A118" s="155"/>
      <c r="B118" s="156"/>
      <c r="C118" s="191" t="s">
        <v>266</v>
      </c>
      <c r="D118" s="160"/>
      <c r="E118" s="161">
        <v>1</v>
      </c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48"/>
      <c r="Z118" s="148"/>
      <c r="AA118" s="148"/>
      <c r="AB118" s="148"/>
      <c r="AC118" s="148"/>
      <c r="AD118" s="148"/>
      <c r="AE118" s="148"/>
      <c r="AF118" s="148"/>
      <c r="AG118" s="148" t="s">
        <v>140</v>
      </c>
      <c r="AH118" s="148">
        <v>0</v>
      </c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ht="22.5" outlineLevel="1" x14ac:dyDescent="0.2">
      <c r="A119" s="172">
        <v>25</v>
      </c>
      <c r="B119" s="173" t="s">
        <v>267</v>
      </c>
      <c r="C119" s="190" t="s">
        <v>268</v>
      </c>
      <c r="D119" s="174" t="s">
        <v>202</v>
      </c>
      <c r="E119" s="175">
        <v>1</v>
      </c>
      <c r="F119" s="176"/>
      <c r="G119" s="177">
        <f>ROUND(E119*F119,2)</f>
        <v>0</v>
      </c>
      <c r="H119" s="176"/>
      <c r="I119" s="177">
        <f>ROUND(E119*H119,2)</f>
        <v>0</v>
      </c>
      <c r="J119" s="176"/>
      <c r="K119" s="177">
        <f>ROUND(E119*J119,2)</f>
        <v>0</v>
      </c>
      <c r="L119" s="177">
        <v>21</v>
      </c>
      <c r="M119" s="177">
        <f>G119*(1+L119/100)</f>
        <v>0</v>
      </c>
      <c r="N119" s="177">
        <v>0</v>
      </c>
      <c r="O119" s="177">
        <f>ROUND(E119*N119,2)</f>
        <v>0</v>
      </c>
      <c r="P119" s="177">
        <v>0</v>
      </c>
      <c r="Q119" s="177">
        <f>ROUND(E119*P119,2)</f>
        <v>0</v>
      </c>
      <c r="R119" s="177"/>
      <c r="S119" s="177" t="s">
        <v>181</v>
      </c>
      <c r="T119" s="178" t="s">
        <v>188</v>
      </c>
      <c r="U119" s="158">
        <v>0</v>
      </c>
      <c r="V119" s="158">
        <f>ROUND(E119*U119,2)</f>
        <v>0</v>
      </c>
      <c r="W119" s="158"/>
      <c r="X119" s="158" t="s">
        <v>135</v>
      </c>
      <c r="Y119" s="148"/>
      <c r="Z119" s="148"/>
      <c r="AA119" s="148"/>
      <c r="AB119" s="148"/>
      <c r="AC119" s="148"/>
      <c r="AD119" s="148"/>
      <c r="AE119" s="148"/>
      <c r="AF119" s="148"/>
      <c r="AG119" s="148" t="s">
        <v>136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1" x14ac:dyDescent="0.2">
      <c r="A120" s="155"/>
      <c r="B120" s="156"/>
      <c r="C120" s="191" t="s">
        <v>269</v>
      </c>
      <c r="D120" s="160"/>
      <c r="E120" s="161">
        <v>1</v>
      </c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48"/>
      <c r="Z120" s="148"/>
      <c r="AA120" s="148"/>
      <c r="AB120" s="148"/>
      <c r="AC120" s="148"/>
      <c r="AD120" s="148"/>
      <c r="AE120" s="148"/>
      <c r="AF120" s="148"/>
      <c r="AG120" s="148" t="s">
        <v>140</v>
      </c>
      <c r="AH120" s="148">
        <v>0</v>
      </c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ht="22.5" outlineLevel="1" x14ac:dyDescent="0.2">
      <c r="A121" s="172">
        <v>26</v>
      </c>
      <c r="B121" s="173" t="s">
        <v>270</v>
      </c>
      <c r="C121" s="190" t="s">
        <v>271</v>
      </c>
      <c r="D121" s="174" t="s">
        <v>202</v>
      </c>
      <c r="E121" s="175">
        <v>1</v>
      </c>
      <c r="F121" s="176"/>
      <c r="G121" s="177">
        <f>ROUND(E121*F121,2)</f>
        <v>0</v>
      </c>
      <c r="H121" s="176"/>
      <c r="I121" s="177">
        <f>ROUND(E121*H121,2)</f>
        <v>0</v>
      </c>
      <c r="J121" s="176"/>
      <c r="K121" s="177">
        <f>ROUND(E121*J121,2)</f>
        <v>0</v>
      </c>
      <c r="L121" s="177">
        <v>21</v>
      </c>
      <c r="M121" s="177">
        <f>G121*(1+L121/100)</f>
        <v>0</v>
      </c>
      <c r="N121" s="177">
        <v>0</v>
      </c>
      <c r="O121" s="177">
        <f>ROUND(E121*N121,2)</f>
        <v>0</v>
      </c>
      <c r="P121" s="177">
        <v>0</v>
      </c>
      <c r="Q121" s="177">
        <f>ROUND(E121*P121,2)</f>
        <v>0</v>
      </c>
      <c r="R121" s="177"/>
      <c r="S121" s="177" t="s">
        <v>181</v>
      </c>
      <c r="T121" s="178" t="s">
        <v>188</v>
      </c>
      <c r="U121" s="158">
        <v>0</v>
      </c>
      <c r="V121" s="158">
        <f>ROUND(E121*U121,2)</f>
        <v>0</v>
      </c>
      <c r="W121" s="158"/>
      <c r="X121" s="158" t="s">
        <v>135</v>
      </c>
      <c r="Y121" s="148"/>
      <c r="Z121" s="148"/>
      <c r="AA121" s="148"/>
      <c r="AB121" s="148"/>
      <c r="AC121" s="148"/>
      <c r="AD121" s="148"/>
      <c r="AE121" s="148"/>
      <c r="AF121" s="148"/>
      <c r="AG121" s="148" t="s">
        <v>136</v>
      </c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1" x14ac:dyDescent="0.2">
      <c r="A122" s="155"/>
      <c r="B122" s="156"/>
      <c r="C122" s="191" t="s">
        <v>269</v>
      </c>
      <c r="D122" s="160"/>
      <c r="E122" s="161">
        <v>1</v>
      </c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48"/>
      <c r="Z122" s="148"/>
      <c r="AA122" s="148"/>
      <c r="AB122" s="148"/>
      <c r="AC122" s="148"/>
      <c r="AD122" s="148"/>
      <c r="AE122" s="148"/>
      <c r="AF122" s="148"/>
      <c r="AG122" s="148" t="s">
        <v>140</v>
      </c>
      <c r="AH122" s="148">
        <v>0</v>
      </c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ht="22.5" outlineLevel="1" x14ac:dyDescent="0.2">
      <c r="A123" s="172">
        <v>27</v>
      </c>
      <c r="B123" s="173" t="s">
        <v>272</v>
      </c>
      <c r="C123" s="190" t="s">
        <v>273</v>
      </c>
      <c r="D123" s="174" t="s">
        <v>274</v>
      </c>
      <c r="E123" s="175">
        <v>1</v>
      </c>
      <c r="F123" s="176"/>
      <c r="G123" s="177">
        <f>ROUND(E123*F123,2)</f>
        <v>0</v>
      </c>
      <c r="H123" s="176"/>
      <c r="I123" s="177">
        <f>ROUND(E123*H123,2)</f>
        <v>0</v>
      </c>
      <c r="J123" s="176"/>
      <c r="K123" s="177">
        <f>ROUND(E123*J123,2)</f>
        <v>0</v>
      </c>
      <c r="L123" s="177">
        <v>21</v>
      </c>
      <c r="M123" s="177">
        <f>G123*(1+L123/100)</f>
        <v>0</v>
      </c>
      <c r="N123" s="177">
        <v>0</v>
      </c>
      <c r="O123" s="177">
        <f>ROUND(E123*N123,2)</f>
        <v>0</v>
      </c>
      <c r="P123" s="177">
        <v>0</v>
      </c>
      <c r="Q123" s="177">
        <f>ROUND(E123*P123,2)</f>
        <v>0</v>
      </c>
      <c r="R123" s="177"/>
      <c r="S123" s="177" t="s">
        <v>181</v>
      </c>
      <c r="T123" s="178" t="s">
        <v>188</v>
      </c>
      <c r="U123" s="158">
        <v>0</v>
      </c>
      <c r="V123" s="158">
        <f>ROUND(E123*U123,2)</f>
        <v>0</v>
      </c>
      <c r="W123" s="158"/>
      <c r="X123" s="158" t="s">
        <v>135</v>
      </c>
      <c r="Y123" s="148"/>
      <c r="Z123" s="148"/>
      <c r="AA123" s="148"/>
      <c r="AB123" s="148"/>
      <c r="AC123" s="148"/>
      <c r="AD123" s="148"/>
      <c r="AE123" s="148"/>
      <c r="AF123" s="148"/>
      <c r="AG123" s="148" t="s">
        <v>136</v>
      </c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1" x14ac:dyDescent="0.2">
      <c r="A124" s="155"/>
      <c r="B124" s="156"/>
      <c r="C124" s="191" t="s">
        <v>275</v>
      </c>
      <c r="D124" s="160"/>
      <c r="E124" s="161">
        <v>1</v>
      </c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48"/>
      <c r="Z124" s="148"/>
      <c r="AA124" s="148"/>
      <c r="AB124" s="148"/>
      <c r="AC124" s="148"/>
      <c r="AD124" s="148"/>
      <c r="AE124" s="148"/>
      <c r="AF124" s="148"/>
      <c r="AG124" s="148" t="s">
        <v>140</v>
      </c>
      <c r="AH124" s="148">
        <v>0</v>
      </c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ht="22.5" outlineLevel="1" x14ac:dyDescent="0.2">
      <c r="A125" s="172">
        <v>28</v>
      </c>
      <c r="B125" s="173" t="s">
        <v>276</v>
      </c>
      <c r="C125" s="190" t="s">
        <v>277</v>
      </c>
      <c r="D125" s="174" t="s">
        <v>202</v>
      </c>
      <c r="E125" s="175">
        <v>3</v>
      </c>
      <c r="F125" s="176"/>
      <c r="G125" s="177">
        <f>ROUND(E125*F125,2)</f>
        <v>0</v>
      </c>
      <c r="H125" s="176"/>
      <c r="I125" s="177">
        <f>ROUND(E125*H125,2)</f>
        <v>0</v>
      </c>
      <c r="J125" s="176"/>
      <c r="K125" s="177">
        <f>ROUND(E125*J125,2)</f>
        <v>0</v>
      </c>
      <c r="L125" s="177">
        <v>21</v>
      </c>
      <c r="M125" s="177">
        <f>G125*(1+L125/100)</f>
        <v>0</v>
      </c>
      <c r="N125" s="177">
        <v>0</v>
      </c>
      <c r="O125" s="177">
        <f>ROUND(E125*N125,2)</f>
        <v>0</v>
      </c>
      <c r="P125" s="177">
        <v>0</v>
      </c>
      <c r="Q125" s="177">
        <f>ROUND(E125*P125,2)</f>
        <v>0</v>
      </c>
      <c r="R125" s="177"/>
      <c r="S125" s="177" t="s">
        <v>181</v>
      </c>
      <c r="T125" s="178" t="s">
        <v>188</v>
      </c>
      <c r="U125" s="158">
        <v>0</v>
      </c>
      <c r="V125" s="158">
        <f>ROUND(E125*U125,2)</f>
        <v>0</v>
      </c>
      <c r="W125" s="158"/>
      <c r="X125" s="158" t="s">
        <v>135</v>
      </c>
      <c r="Y125" s="148"/>
      <c r="Z125" s="148"/>
      <c r="AA125" s="148"/>
      <c r="AB125" s="148"/>
      <c r="AC125" s="148"/>
      <c r="AD125" s="148"/>
      <c r="AE125" s="148"/>
      <c r="AF125" s="148"/>
      <c r="AG125" s="148" t="s">
        <v>136</v>
      </c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1" x14ac:dyDescent="0.2">
      <c r="A126" s="155"/>
      <c r="B126" s="156"/>
      <c r="C126" s="191" t="s">
        <v>278</v>
      </c>
      <c r="D126" s="160"/>
      <c r="E126" s="161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48"/>
      <c r="Z126" s="148"/>
      <c r="AA126" s="148"/>
      <c r="AB126" s="148"/>
      <c r="AC126" s="148"/>
      <c r="AD126" s="148"/>
      <c r="AE126" s="148"/>
      <c r="AF126" s="148"/>
      <c r="AG126" s="148" t="s">
        <v>140</v>
      </c>
      <c r="AH126" s="148">
        <v>0</v>
      </c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1" x14ac:dyDescent="0.2">
      <c r="A127" s="155"/>
      <c r="B127" s="156"/>
      <c r="C127" s="191" t="s">
        <v>279</v>
      </c>
      <c r="D127" s="160"/>
      <c r="E127" s="161">
        <v>1</v>
      </c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48"/>
      <c r="Z127" s="148"/>
      <c r="AA127" s="148"/>
      <c r="AB127" s="148"/>
      <c r="AC127" s="148"/>
      <c r="AD127" s="148"/>
      <c r="AE127" s="148"/>
      <c r="AF127" s="148"/>
      <c r="AG127" s="148" t="s">
        <v>140</v>
      </c>
      <c r="AH127" s="148">
        <v>0</v>
      </c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1" x14ac:dyDescent="0.2">
      <c r="A128" s="155"/>
      <c r="B128" s="156"/>
      <c r="C128" s="191" t="s">
        <v>280</v>
      </c>
      <c r="D128" s="160"/>
      <c r="E128" s="161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48"/>
      <c r="Z128" s="148"/>
      <c r="AA128" s="148"/>
      <c r="AB128" s="148"/>
      <c r="AC128" s="148"/>
      <c r="AD128" s="148"/>
      <c r="AE128" s="148"/>
      <c r="AF128" s="148"/>
      <c r="AG128" s="148" t="s">
        <v>140</v>
      </c>
      <c r="AH128" s="148">
        <v>0</v>
      </c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outlineLevel="1" x14ac:dyDescent="0.2">
      <c r="A129" s="155"/>
      <c r="B129" s="156"/>
      <c r="C129" s="191" t="s">
        <v>154</v>
      </c>
      <c r="D129" s="160"/>
      <c r="E129" s="161">
        <v>2</v>
      </c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48"/>
      <c r="Z129" s="148"/>
      <c r="AA129" s="148"/>
      <c r="AB129" s="148"/>
      <c r="AC129" s="148"/>
      <c r="AD129" s="148"/>
      <c r="AE129" s="148"/>
      <c r="AF129" s="148"/>
      <c r="AG129" s="148" t="s">
        <v>140</v>
      </c>
      <c r="AH129" s="148">
        <v>0</v>
      </c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ht="22.5" outlineLevel="1" x14ac:dyDescent="0.2">
      <c r="A130" s="172">
        <v>29</v>
      </c>
      <c r="B130" s="173" t="s">
        <v>281</v>
      </c>
      <c r="C130" s="190" t="s">
        <v>282</v>
      </c>
      <c r="D130" s="174" t="s">
        <v>202</v>
      </c>
      <c r="E130" s="175">
        <v>1</v>
      </c>
      <c r="F130" s="176"/>
      <c r="G130" s="177">
        <f>ROUND(E130*F130,2)</f>
        <v>0</v>
      </c>
      <c r="H130" s="176"/>
      <c r="I130" s="177">
        <f>ROUND(E130*H130,2)</f>
        <v>0</v>
      </c>
      <c r="J130" s="176"/>
      <c r="K130" s="177">
        <f>ROUND(E130*J130,2)</f>
        <v>0</v>
      </c>
      <c r="L130" s="177">
        <v>21</v>
      </c>
      <c r="M130" s="177">
        <f>G130*(1+L130/100)</f>
        <v>0</v>
      </c>
      <c r="N130" s="177">
        <v>0</v>
      </c>
      <c r="O130" s="177">
        <f>ROUND(E130*N130,2)</f>
        <v>0</v>
      </c>
      <c r="P130" s="177">
        <v>0</v>
      </c>
      <c r="Q130" s="177">
        <f>ROUND(E130*P130,2)</f>
        <v>0</v>
      </c>
      <c r="R130" s="177"/>
      <c r="S130" s="177" t="s">
        <v>181</v>
      </c>
      <c r="T130" s="178" t="s">
        <v>188</v>
      </c>
      <c r="U130" s="158">
        <v>0</v>
      </c>
      <c r="V130" s="158">
        <f>ROUND(E130*U130,2)</f>
        <v>0</v>
      </c>
      <c r="W130" s="158"/>
      <c r="X130" s="158" t="s">
        <v>135</v>
      </c>
      <c r="Y130" s="148"/>
      <c r="Z130" s="148"/>
      <c r="AA130" s="148"/>
      <c r="AB130" s="148"/>
      <c r="AC130" s="148"/>
      <c r="AD130" s="148"/>
      <c r="AE130" s="148"/>
      <c r="AF130" s="148"/>
      <c r="AG130" s="148" t="s">
        <v>136</v>
      </c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outlineLevel="1" x14ac:dyDescent="0.2">
      <c r="A131" s="155"/>
      <c r="B131" s="156"/>
      <c r="C131" s="191" t="s">
        <v>283</v>
      </c>
      <c r="D131" s="160"/>
      <c r="E131" s="161">
        <v>1</v>
      </c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48"/>
      <c r="Z131" s="148"/>
      <c r="AA131" s="148"/>
      <c r="AB131" s="148"/>
      <c r="AC131" s="148"/>
      <c r="AD131" s="148"/>
      <c r="AE131" s="148"/>
      <c r="AF131" s="148"/>
      <c r="AG131" s="148" t="s">
        <v>140</v>
      </c>
      <c r="AH131" s="148">
        <v>0</v>
      </c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ht="22.5" outlineLevel="1" x14ac:dyDescent="0.2">
      <c r="A132" s="172">
        <v>30</v>
      </c>
      <c r="B132" s="173" t="s">
        <v>284</v>
      </c>
      <c r="C132" s="190" t="s">
        <v>285</v>
      </c>
      <c r="D132" s="174" t="s">
        <v>202</v>
      </c>
      <c r="E132" s="175">
        <v>1</v>
      </c>
      <c r="F132" s="176"/>
      <c r="G132" s="177">
        <f>ROUND(E132*F132,2)</f>
        <v>0</v>
      </c>
      <c r="H132" s="176"/>
      <c r="I132" s="177">
        <f>ROUND(E132*H132,2)</f>
        <v>0</v>
      </c>
      <c r="J132" s="176"/>
      <c r="K132" s="177">
        <f>ROUND(E132*J132,2)</f>
        <v>0</v>
      </c>
      <c r="L132" s="177">
        <v>21</v>
      </c>
      <c r="M132" s="177">
        <f>G132*(1+L132/100)</f>
        <v>0</v>
      </c>
      <c r="N132" s="177">
        <v>0</v>
      </c>
      <c r="O132" s="177">
        <f>ROUND(E132*N132,2)</f>
        <v>0</v>
      </c>
      <c r="P132" s="177">
        <v>0</v>
      </c>
      <c r="Q132" s="177">
        <f>ROUND(E132*P132,2)</f>
        <v>0</v>
      </c>
      <c r="R132" s="177"/>
      <c r="S132" s="177" t="s">
        <v>181</v>
      </c>
      <c r="T132" s="178" t="s">
        <v>188</v>
      </c>
      <c r="U132" s="158">
        <v>0</v>
      </c>
      <c r="V132" s="158">
        <f>ROUND(E132*U132,2)</f>
        <v>0</v>
      </c>
      <c r="W132" s="158"/>
      <c r="X132" s="158" t="s">
        <v>135</v>
      </c>
      <c r="Y132" s="148"/>
      <c r="Z132" s="148"/>
      <c r="AA132" s="148"/>
      <c r="AB132" s="148"/>
      <c r="AC132" s="148"/>
      <c r="AD132" s="148"/>
      <c r="AE132" s="148"/>
      <c r="AF132" s="148"/>
      <c r="AG132" s="148" t="s">
        <v>136</v>
      </c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1" x14ac:dyDescent="0.2">
      <c r="A133" s="155"/>
      <c r="B133" s="156"/>
      <c r="C133" s="191" t="s">
        <v>256</v>
      </c>
      <c r="D133" s="160"/>
      <c r="E133" s="161">
        <v>1</v>
      </c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48"/>
      <c r="Z133" s="148"/>
      <c r="AA133" s="148"/>
      <c r="AB133" s="148"/>
      <c r="AC133" s="148"/>
      <c r="AD133" s="148"/>
      <c r="AE133" s="148"/>
      <c r="AF133" s="148"/>
      <c r="AG133" s="148" t="s">
        <v>140</v>
      </c>
      <c r="AH133" s="148">
        <v>0</v>
      </c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ht="22.5" outlineLevel="1" x14ac:dyDescent="0.2">
      <c r="A134" s="172">
        <v>31</v>
      </c>
      <c r="B134" s="173" t="s">
        <v>286</v>
      </c>
      <c r="C134" s="190" t="s">
        <v>287</v>
      </c>
      <c r="D134" s="174" t="s">
        <v>202</v>
      </c>
      <c r="E134" s="175">
        <v>1</v>
      </c>
      <c r="F134" s="176"/>
      <c r="G134" s="177">
        <f>ROUND(E134*F134,2)</f>
        <v>0</v>
      </c>
      <c r="H134" s="176"/>
      <c r="I134" s="177">
        <f>ROUND(E134*H134,2)</f>
        <v>0</v>
      </c>
      <c r="J134" s="176"/>
      <c r="K134" s="177">
        <f>ROUND(E134*J134,2)</f>
        <v>0</v>
      </c>
      <c r="L134" s="177">
        <v>21</v>
      </c>
      <c r="M134" s="177">
        <f>G134*(1+L134/100)</f>
        <v>0</v>
      </c>
      <c r="N134" s="177">
        <v>0</v>
      </c>
      <c r="O134" s="177">
        <f>ROUND(E134*N134,2)</f>
        <v>0</v>
      </c>
      <c r="P134" s="177">
        <v>0</v>
      </c>
      <c r="Q134" s="177">
        <f>ROUND(E134*P134,2)</f>
        <v>0</v>
      </c>
      <c r="R134" s="177"/>
      <c r="S134" s="177" t="s">
        <v>181</v>
      </c>
      <c r="T134" s="178" t="s">
        <v>188</v>
      </c>
      <c r="U134" s="158">
        <v>0</v>
      </c>
      <c r="V134" s="158">
        <f>ROUND(E134*U134,2)</f>
        <v>0</v>
      </c>
      <c r="W134" s="158"/>
      <c r="X134" s="158" t="s">
        <v>135</v>
      </c>
      <c r="Y134" s="148"/>
      <c r="Z134" s="148"/>
      <c r="AA134" s="148"/>
      <c r="AB134" s="148"/>
      <c r="AC134" s="148"/>
      <c r="AD134" s="148"/>
      <c r="AE134" s="148"/>
      <c r="AF134" s="148"/>
      <c r="AG134" s="148" t="s">
        <v>136</v>
      </c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1" x14ac:dyDescent="0.2">
      <c r="A135" s="155"/>
      <c r="B135" s="156"/>
      <c r="C135" s="191" t="s">
        <v>288</v>
      </c>
      <c r="D135" s="160"/>
      <c r="E135" s="161">
        <v>1</v>
      </c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48"/>
      <c r="Z135" s="148"/>
      <c r="AA135" s="148"/>
      <c r="AB135" s="148"/>
      <c r="AC135" s="148"/>
      <c r="AD135" s="148"/>
      <c r="AE135" s="148"/>
      <c r="AF135" s="148"/>
      <c r="AG135" s="148" t="s">
        <v>140</v>
      </c>
      <c r="AH135" s="148">
        <v>0</v>
      </c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ht="22.5" outlineLevel="1" x14ac:dyDescent="0.2">
      <c r="A136" s="172">
        <v>32</v>
      </c>
      <c r="B136" s="173" t="s">
        <v>289</v>
      </c>
      <c r="C136" s="190" t="s">
        <v>290</v>
      </c>
      <c r="D136" s="174" t="s">
        <v>202</v>
      </c>
      <c r="E136" s="175">
        <v>1</v>
      </c>
      <c r="F136" s="176"/>
      <c r="G136" s="177">
        <f>ROUND(E136*F136,2)</f>
        <v>0</v>
      </c>
      <c r="H136" s="176"/>
      <c r="I136" s="177">
        <f>ROUND(E136*H136,2)</f>
        <v>0</v>
      </c>
      <c r="J136" s="176"/>
      <c r="K136" s="177">
        <f>ROUND(E136*J136,2)</f>
        <v>0</v>
      </c>
      <c r="L136" s="177">
        <v>21</v>
      </c>
      <c r="M136" s="177">
        <f>G136*(1+L136/100)</f>
        <v>0</v>
      </c>
      <c r="N136" s="177">
        <v>0</v>
      </c>
      <c r="O136" s="177">
        <f>ROUND(E136*N136,2)</f>
        <v>0</v>
      </c>
      <c r="P136" s="177">
        <v>0</v>
      </c>
      <c r="Q136" s="177">
        <f>ROUND(E136*P136,2)</f>
        <v>0</v>
      </c>
      <c r="R136" s="177"/>
      <c r="S136" s="177" t="s">
        <v>181</v>
      </c>
      <c r="T136" s="178" t="s">
        <v>188</v>
      </c>
      <c r="U136" s="158">
        <v>0</v>
      </c>
      <c r="V136" s="158">
        <f>ROUND(E136*U136,2)</f>
        <v>0</v>
      </c>
      <c r="W136" s="158"/>
      <c r="X136" s="158" t="s">
        <v>135</v>
      </c>
      <c r="Y136" s="148"/>
      <c r="Z136" s="148"/>
      <c r="AA136" s="148"/>
      <c r="AB136" s="148"/>
      <c r="AC136" s="148"/>
      <c r="AD136" s="148"/>
      <c r="AE136" s="148"/>
      <c r="AF136" s="148"/>
      <c r="AG136" s="148" t="s">
        <v>136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outlineLevel="1" x14ac:dyDescent="0.2">
      <c r="A137" s="155"/>
      <c r="B137" s="156"/>
      <c r="C137" s="191" t="s">
        <v>256</v>
      </c>
      <c r="D137" s="160"/>
      <c r="E137" s="161">
        <v>1</v>
      </c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48"/>
      <c r="Z137" s="148"/>
      <c r="AA137" s="148"/>
      <c r="AB137" s="148"/>
      <c r="AC137" s="148"/>
      <c r="AD137" s="148"/>
      <c r="AE137" s="148"/>
      <c r="AF137" s="148"/>
      <c r="AG137" s="148" t="s">
        <v>140</v>
      </c>
      <c r="AH137" s="148">
        <v>0</v>
      </c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ht="22.5" outlineLevel="1" x14ac:dyDescent="0.2">
      <c r="A138" s="172">
        <v>33</v>
      </c>
      <c r="B138" s="173" t="s">
        <v>291</v>
      </c>
      <c r="C138" s="190" t="s">
        <v>292</v>
      </c>
      <c r="D138" s="174" t="s">
        <v>202</v>
      </c>
      <c r="E138" s="175">
        <v>1</v>
      </c>
      <c r="F138" s="176"/>
      <c r="G138" s="177">
        <f>ROUND(E138*F138,2)</f>
        <v>0</v>
      </c>
      <c r="H138" s="176"/>
      <c r="I138" s="177">
        <f>ROUND(E138*H138,2)</f>
        <v>0</v>
      </c>
      <c r="J138" s="176"/>
      <c r="K138" s="177">
        <f>ROUND(E138*J138,2)</f>
        <v>0</v>
      </c>
      <c r="L138" s="177">
        <v>21</v>
      </c>
      <c r="M138" s="177">
        <f>G138*(1+L138/100)</f>
        <v>0</v>
      </c>
      <c r="N138" s="177">
        <v>0</v>
      </c>
      <c r="O138" s="177">
        <f>ROUND(E138*N138,2)</f>
        <v>0</v>
      </c>
      <c r="P138" s="177">
        <v>0</v>
      </c>
      <c r="Q138" s="177">
        <f>ROUND(E138*P138,2)</f>
        <v>0</v>
      </c>
      <c r="R138" s="177"/>
      <c r="S138" s="177" t="s">
        <v>181</v>
      </c>
      <c r="T138" s="178" t="s">
        <v>188</v>
      </c>
      <c r="U138" s="158">
        <v>0</v>
      </c>
      <c r="V138" s="158">
        <f>ROUND(E138*U138,2)</f>
        <v>0</v>
      </c>
      <c r="W138" s="158"/>
      <c r="X138" s="158" t="s">
        <v>135</v>
      </c>
      <c r="Y138" s="148"/>
      <c r="Z138" s="148"/>
      <c r="AA138" s="148"/>
      <c r="AB138" s="148"/>
      <c r="AC138" s="148"/>
      <c r="AD138" s="148"/>
      <c r="AE138" s="148"/>
      <c r="AF138" s="148"/>
      <c r="AG138" s="148" t="s">
        <v>136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1" x14ac:dyDescent="0.2">
      <c r="A139" s="155"/>
      <c r="B139" s="156"/>
      <c r="C139" s="191" t="s">
        <v>256</v>
      </c>
      <c r="D139" s="160"/>
      <c r="E139" s="161">
        <v>1</v>
      </c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48"/>
      <c r="Z139" s="148"/>
      <c r="AA139" s="148"/>
      <c r="AB139" s="148"/>
      <c r="AC139" s="148"/>
      <c r="AD139" s="148"/>
      <c r="AE139" s="148"/>
      <c r="AF139" s="148"/>
      <c r="AG139" s="148" t="s">
        <v>140</v>
      </c>
      <c r="AH139" s="148">
        <v>0</v>
      </c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ht="22.5" outlineLevel="1" x14ac:dyDescent="0.2">
      <c r="A140" s="172">
        <v>34</v>
      </c>
      <c r="B140" s="173" t="s">
        <v>293</v>
      </c>
      <c r="C140" s="190" t="s">
        <v>294</v>
      </c>
      <c r="D140" s="174" t="s">
        <v>202</v>
      </c>
      <c r="E140" s="175">
        <v>1</v>
      </c>
      <c r="F140" s="176"/>
      <c r="G140" s="177">
        <f>ROUND(E140*F140,2)</f>
        <v>0</v>
      </c>
      <c r="H140" s="176"/>
      <c r="I140" s="177">
        <f>ROUND(E140*H140,2)</f>
        <v>0</v>
      </c>
      <c r="J140" s="176"/>
      <c r="K140" s="177">
        <f>ROUND(E140*J140,2)</f>
        <v>0</v>
      </c>
      <c r="L140" s="177">
        <v>21</v>
      </c>
      <c r="M140" s="177">
        <f>G140*(1+L140/100)</f>
        <v>0</v>
      </c>
      <c r="N140" s="177">
        <v>0</v>
      </c>
      <c r="O140" s="177">
        <f>ROUND(E140*N140,2)</f>
        <v>0</v>
      </c>
      <c r="P140" s="177">
        <v>0</v>
      </c>
      <c r="Q140" s="177">
        <f>ROUND(E140*P140,2)</f>
        <v>0</v>
      </c>
      <c r="R140" s="177"/>
      <c r="S140" s="177" t="s">
        <v>181</v>
      </c>
      <c r="T140" s="178" t="s">
        <v>188</v>
      </c>
      <c r="U140" s="158">
        <v>0</v>
      </c>
      <c r="V140" s="158">
        <f>ROUND(E140*U140,2)</f>
        <v>0</v>
      </c>
      <c r="W140" s="158"/>
      <c r="X140" s="158" t="s">
        <v>135</v>
      </c>
      <c r="Y140" s="148"/>
      <c r="Z140" s="148"/>
      <c r="AA140" s="148"/>
      <c r="AB140" s="148"/>
      <c r="AC140" s="148"/>
      <c r="AD140" s="148"/>
      <c r="AE140" s="148"/>
      <c r="AF140" s="148"/>
      <c r="AG140" s="148" t="s">
        <v>136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1" x14ac:dyDescent="0.2">
      <c r="A141" s="155"/>
      <c r="B141" s="156"/>
      <c r="C141" s="191" t="s">
        <v>295</v>
      </c>
      <c r="D141" s="160"/>
      <c r="E141" s="161">
        <v>1</v>
      </c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48"/>
      <c r="Z141" s="148"/>
      <c r="AA141" s="148"/>
      <c r="AB141" s="148"/>
      <c r="AC141" s="148"/>
      <c r="AD141" s="148"/>
      <c r="AE141" s="148"/>
      <c r="AF141" s="148"/>
      <c r="AG141" s="148" t="s">
        <v>140</v>
      </c>
      <c r="AH141" s="148">
        <v>0</v>
      </c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1" x14ac:dyDescent="0.2">
      <c r="A142" s="172">
        <v>35</v>
      </c>
      <c r="B142" s="173" t="s">
        <v>296</v>
      </c>
      <c r="C142" s="190" t="s">
        <v>297</v>
      </c>
      <c r="D142" s="174" t="s">
        <v>202</v>
      </c>
      <c r="E142" s="175">
        <v>1</v>
      </c>
      <c r="F142" s="176"/>
      <c r="G142" s="177">
        <f>ROUND(E142*F142,2)</f>
        <v>0</v>
      </c>
      <c r="H142" s="176"/>
      <c r="I142" s="177">
        <f>ROUND(E142*H142,2)</f>
        <v>0</v>
      </c>
      <c r="J142" s="176"/>
      <c r="K142" s="177">
        <f>ROUND(E142*J142,2)</f>
        <v>0</v>
      </c>
      <c r="L142" s="177">
        <v>21</v>
      </c>
      <c r="M142" s="177">
        <f>G142*(1+L142/100)</f>
        <v>0</v>
      </c>
      <c r="N142" s="177">
        <v>0</v>
      </c>
      <c r="O142" s="177">
        <f>ROUND(E142*N142,2)</f>
        <v>0</v>
      </c>
      <c r="P142" s="177">
        <v>0</v>
      </c>
      <c r="Q142" s="177">
        <f>ROUND(E142*P142,2)</f>
        <v>0</v>
      </c>
      <c r="R142" s="177"/>
      <c r="S142" s="177" t="s">
        <v>181</v>
      </c>
      <c r="T142" s="178" t="s">
        <v>188</v>
      </c>
      <c r="U142" s="158">
        <v>0</v>
      </c>
      <c r="V142" s="158">
        <f>ROUND(E142*U142,2)</f>
        <v>0</v>
      </c>
      <c r="W142" s="158"/>
      <c r="X142" s="158" t="s">
        <v>135</v>
      </c>
      <c r="Y142" s="148"/>
      <c r="Z142" s="148"/>
      <c r="AA142" s="148"/>
      <c r="AB142" s="148"/>
      <c r="AC142" s="148"/>
      <c r="AD142" s="148"/>
      <c r="AE142" s="148"/>
      <c r="AF142" s="148"/>
      <c r="AG142" s="148" t="s">
        <v>136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1" x14ac:dyDescent="0.2">
      <c r="A143" s="155"/>
      <c r="B143" s="156"/>
      <c r="C143" s="191" t="s">
        <v>298</v>
      </c>
      <c r="D143" s="160"/>
      <c r="E143" s="161">
        <v>1</v>
      </c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48"/>
      <c r="Z143" s="148"/>
      <c r="AA143" s="148"/>
      <c r="AB143" s="148"/>
      <c r="AC143" s="148"/>
      <c r="AD143" s="148"/>
      <c r="AE143" s="148"/>
      <c r="AF143" s="148"/>
      <c r="AG143" s="148" t="s">
        <v>140</v>
      </c>
      <c r="AH143" s="148">
        <v>0</v>
      </c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1" x14ac:dyDescent="0.2">
      <c r="A144" s="172">
        <v>36</v>
      </c>
      <c r="B144" s="173" t="s">
        <v>299</v>
      </c>
      <c r="C144" s="190" t="s">
        <v>300</v>
      </c>
      <c r="D144" s="174" t="s">
        <v>202</v>
      </c>
      <c r="E144" s="175">
        <v>1</v>
      </c>
      <c r="F144" s="176"/>
      <c r="G144" s="177">
        <f>ROUND(E144*F144,2)</f>
        <v>0</v>
      </c>
      <c r="H144" s="176"/>
      <c r="I144" s="177">
        <f>ROUND(E144*H144,2)</f>
        <v>0</v>
      </c>
      <c r="J144" s="176"/>
      <c r="K144" s="177">
        <f>ROUND(E144*J144,2)</f>
        <v>0</v>
      </c>
      <c r="L144" s="177">
        <v>21</v>
      </c>
      <c r="M144" s="177">
        <f>G144*(1+L144/100)</f>
        <v>0</v>
      </c>
      <c r="N144" s="177">
        <v>0</v>
      </c>
      <c r="O144" s="177">
        <f>ROUND(E144*N144,2)</f>
        <v>0</v>
      </c>
      <c r="P144" s="177">
        <v>0</v>
      </c>
      <c r="Q144" s="177">
        <f>ROUND(E144*P144,2)</f>
        <v>0</v>
      </c>
      <c r="R144" s="177"/>
      <c r="S144" s="177" t="s">
        <v>181</v>
      </c>
      <c r="T144" s="178" t="s">
        <v>188</v>
      </c>
      <c r="U144" s="158">
        <v>0</v>
      </c>
      <c r="V144" s="158">
        <f>ROUND(E144*U144,2)</f>
        <v>0</v>
      </c>
      <c r="W144" s="158"/>
      <c r="X144" s="158" t="s">
        <v>135</v>
      </c>
      <c r="Y144" s="148"/>
      <c r="Z144" s="148"/>
      <c r="AA144" s="148"/>
      <c r="AB144" s="148"/>
      <c r="AC144" s="148"/>
      <c r="AD144" s="148"/>
      <c r="AE144" s="148"/>
      <c r="AF144" s="148"/>
      <c r="AG144" s="148" t="s">
        <v>136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outlineLevel="1" x14ac:dyDescent="0.2">
      <c r="A145" s="155"/>
      <c r="B145" s="156"/>
      <c r="C145" s="191" t="s">
        <v>301</v>
      </c>
      <c r="D145" s="160"/>
      <c r="E145" s="161">
        <v>1</v>
      </c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48"/>
      <c r="Z145" s="148"/>
      <c r="AA145" s="148"/>
      <c r="AB145" s="148"/>
      <c r="AC145" s="148"/>
      <c r="AD145" s="148"/>
      <c r="AE145" s="148"/>
      <c r="AF145" s="148"/>
      <c r="AG145" s="148" t="s">
        <v>140</v>
      </c>
      <c r="AH145" s="148">
        <v>0</v>
      </c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ht="22.5" outlineLevel="1" x14ac:dyDescent="0.2">
      <c r="A146" s="172">
        <v>37</v>
      </c>
      <c r="B146" s="173" t="s">
        <v>302</v>
      </c>
      <c r="C146" s="190" t="s">
        <v>303</v>
      </c>
      <c r="D146" s="174" t="s">
        <v>202</v>
      </c>
      <c r="E146" s="175">
        <v>1</v>
      </c>
      <c r="F146" s="176"/>
      <c r="G146" s="177">
        <f>ROUND(E146*F146,2)</f>
        <v>0</v>
      </c>
      <c r="H146" s="176"/>
      <c r="I146" s="177">
        <f>ROUND(E146*H146,2)</f>
        <v>0</v>
      </c>
      <c r="J146" s="176"/>
      <c r="K146" s="177">
        <f>ROUND(E146*J146,2)</f>
        <v>0</v>
      </c>
      <c r="L146" s="177">
        <v>21</v>
      </c>
      <c r="M146" s="177">
        <f>G146*(1+L146/100)</f>
        <v>0</v>
      </c>
      <c r="N146" s="177">
        <v>0</v>
      </c>
      <c r="O146" s="177">
        <f>ROUND(E146*N146,2)</f>
        <v>0</v>
      </c>
      <c r="P146" s="177">
        <v>0</v>
      </c>
      <c r="Q146" s="177">
        <f>ROUND(E146*P146,2)</f>
        <v>0</v>
      </c>
      <c r="R146" s="177"/>
      <c r="S146" s="177" t="s">
        <v>181</v>
      </c>
      <c r="T146" s="178" t="s">
        <v>188</v>
      </c>
      <c r="U146" s="158">
        <v>0</v>
      </c>
      <c r="V146" s="158">
        <f>ROUND(E146*U146,2)</f>
        <v>0</v>
      </c>
      <c r="W146" s="158"/>
      <c r="X146" s="158" t="s">
        <v>135</v>
      </c>
      <c r="Y146" s="148"/>
      <c r="Z146" s="148"/>
      <c r="AA146" s="148"/>
      <c r="AB146" s="148"/>
      <c r="AC146" s="148"/>
      <c r="AD146" s="148"/>
      <c r="AE146" s="148"/>
      <c r="AF146" s="148"/>
      <c r="AG146" s="148" t="s">
        <v>136</v>
      </c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outlineLevel="1" x14ac:dyDescent="0.2">
      <c r="A147" s="155"/>
      <c r="B147" s="156"/>
      <c r="C147" s="191" t="s">
        <v>304</v>
      </c>
      <c r="D147" s="160"/>
      <c r="E147" s="161">
        <v>1</v>
      </c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48"/>
      <c r="Z147" s="148"/>
      <c r="AA147" s="148"/>
      <c r="AB147" s="148"/>
      <c r="AC147" s="148"/>
      <c r="AD147" s="148"/>
      <c r="AE147" s="148"/>
      <c r="AF147" s="148"/>
      <c r="AG147" s="148" t="s">
        <v>140</v>
      </c>
      <c r="AH147" s="148">
        <v>0</v>
      </c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ht="22.5" outlineLevel="1" x14ac:dyDescent="0.2">
      <c r="A148" s="172">
        <v>38</v>
      </c>
      <c r="B148" s="173" t="s">
        <v>305</v>
      </c>
      <c r="C148" s="190" t="s">
        <v>306</v>
      </c>
      <c r="D148" s="174" t="s">
        <v>202</v>
      </c>
      <c r="E148" s="175">
        <v>1</v>
      </c>
      <c r="F148" s="176"/>
      <c r="G148" s="177">
        <f>ROUND(E148*F148,2)</f>
        <v>0</v>
      </c>
      <c r="H148" s="176"/>
      <c r="I148" s="177">
        <f>ROUND(E148*H148,2)</f>
        <v>0</v>
      </c>
      <c r="J148" s="176"/>
      <c r="K148" s="177">
        <f>ROUND(E148*J148,2)</f>
        <v>0</v>
      </c>
      <c r="L148" s="177">
        <v>21</v>
      </c>
      <c r="M148" s="177">
        <f>G148*(1+L148/100)</f>
        <v>0</v>
      </c>
      <c r="N148" s="177">
        <v>0</v>
      </c>
      <c r="O148" s="177">
        <f>ROUND(E148*N148,2)</f>
        <v>0</v>
      </c>
      <c r="P148" s="177">
        <v>0</v>
      </c>
      <c r="Q148" s="177">
        <f>ROUND(E148*P148,2)</f>
        <v>0</v>
      </c>
      <c r="R148" s="177"/>
      <c r="S148" s="177" t="s">
        <v>181</v>
      </c>
      <c r="T148" s="178" t="s">
        <v>188</v>
      </c>
      <c r="U148" s="158">
        <v>0</v>
      </c>
      <c r="V148" s="158">
        <f>ROUND(E148*U148,2)</f>
        <v>0</v>
      </c>
      <c r="W148" s="158"/>
      <c r="X148" s="158" t="s">
        <v>135</v>
      </c>
      <c r="Y148" s="148"/>
      <c r="Z148" s="148"/>
      <c r="AA148" s="148"/>
      <c r="AB148" s="148"/>
      <c r="AC148" s="148"/>
      <c r="AD148" s="148"/>
      <c r="AE148" s="148"/>
      <c r="AF148" s="148"/>
      <c r="AG148" s="148" t="s">
        <v>136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outlineLevel="1" x14ac:dyDescent="0.2">
      <c r="A149" s="155"/>
      <c r="B149" s="156"/>
      <c r="C149" s="191" t="s">
        <v>307</v>
      </c>
      <c r="D149" s="160"/>
      <c r="E149" s="161">
        <v>1</v>
      </c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48"/>
      <c r="Z149" s="148"/>
      <c r="AA149" s="148"/>
      <c r="AB149" s="148"/>
      <c r="AC149" s="148"/>
      <c r="AD149" s="148"/>
      <c r="AE149" s="148"/>
      <c r="AF149" s="148"/>
      <c r="AG149" s="148" t="s">
        <v>140</v>
      </c>
      <c r="AH149" s="148">
        <v>0</v>
      </c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outlineLevel="1" x14ac:dyDescent="0.2">
      <c r="A150" s="172">
        <v>39</v>
      </c>
      <c r="B150" s="173" t="s">
        <v>308</v>
      </c>
      <c r="C150" s="190" t="s">
        <v>309</v>
      </c>
      <c r="D150" s="174" t="s">
        <v>202</v>
      </c>
      <c r="E150" s="175">
        <v>1</v>
      </c>
      <c r="F150" s="176"/>
      <c r="G150" s="177">
        <f>ROUND(E150*F150,2)</f>
        <v>0</v>
      </c>
      <c r="H150" s="176"/>
      <c r="I150" s="177">
        <f>ROUND(E150*H150,2)</f>
        <v>0</v>
      </c>
      <c r="J150" s="176"/>
      <c r="K150" s="177">
        <f>ROUND(E150*J150,2)</f>
        <v>0</v>
      </c>
      <c r="L150" s="177">
        <v>21</v>
      </c>
      <c r="M150" s="177">
        <f>G150*(1+L150/100)</f>
        <v>0</v>
      </c>
      <c r="N150" s="177">
        <v>0</v>
      </c>
      <c r="O150" s="177">
        <f>ROUND(E150*N150,2)</f>
        <v>0</v>
      </c>
      <c r="P150" s="177">
        <v>0</v>
      </c>
      <c r="Q150" s="177">
        <f>ROUND(E150*P150,2)</f>
        <v>0</v>
      </c>
      <c r="R150" s="177"/>
      <c r="S150" s="177" t="s">
        <v>181</v>
      </c>
      <c r="T150" s="178" t="s">
        <v>188</v>
      </c>
      <c r="U150" s="158">
        <v>0</v>
      </c>
      <c r="V150" s="158">
        <f>ROUND(E150*U150,2)</f>
        <v>0</v>
      </c>
      <c r="W150" s="158"/>
      <c r="X150" s="158" t="s">
        <v>135</v>
      </c>
      <c r="Y150" s="148"/>
      <c r="Z150" s="148"/>
      <c r="AA150" s="148"/>
      <c r="AB150" s="148"/>
      <c r="AC150" s="148"/>
      <c r="AD150" s="148"/>
      <c r="AE150" s="148"/>
      <c r="AF150" s="148"/>
      <c r="AG150" s="148" t="s">
        <v>136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1" x14ac:dyDescent="0.2">
      <c r="A151" s="155"/>
      <c r="B151" s="156"/>
      <c r="C151" s="191" t="s">
        <v>307</v>
      </c>
      <c r="D151" s="160"/>
      <c r="E151" s="161">
        <v>1</v>
      </c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48"/>
      <c r="Z151" s="148"/>
      <c r="AA151" s="148"/>
      <c r="AB151" s="148"/>
      <c r="AC151" s="148"/>
      <c r="AD151" s="148"/>
      <c r="AE151" s="148"/>
      <c r="AF151" s="148"/>
      <c r="AG151" s="148" t="s">
        <v>140</v>
      </c>
      <c r="AH151" s="148">
        <v>0</v>
      </c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ht="22.5" outlineLevel="1" x14ac:dyDescent="0.2">
      <c r="A152" s="172">
        <v>40</v>
      </c>
      <c r="B152" s="173" t="s">
        <v>310</v>
      </c>
      <c r="C152" s="190" t="s">
        <v>311</v>
      </c>
      <c r="D152" s="174" t="s">
        <v>202</v>
      </c>
      <c r="E152" s="175">
        <v>1</v>
      </c>
      <c r="F152" s="176"/>
      <c r="G152" s="177">
        <f>ROUND(E152*F152,2)</f>
        <v>0</v>
      </c>
      <c r="H152" s="176"/>
      <c r="I152" s="177">
        <f>ROUND(E152*H152,2)</f>
        <v>0</v>
      </c>
      <c r="J152" s="176"/>
      <c r="K152" s="177">
        <f>ROUND(E152*J152,2)</f>
        <v>0</v>
      </c>
      <c r="L152" s="177">
        <v>21</v>
      </c>
      <c r="M152" s="177">
        <f>G152*(1+L152/100)</f>
        <v>0</v>
      </c>
      <c r="N152" s="177">
        <v>0</v>
      </c>
      <c r="O152" s="177">
        <f>ROUND(E152*N152,2)</f>
        <v>0</v>
      </c>
      <c r="P152" s="177">
        <v>0</v>
      </c>
      <c r="Q152" s="177">
        <f>ROUND(E152*P152,2)</f>
        <v>0</v>
      </c>
      <c r="R152" s="177"/>
      <c r="S152" s="177" t="s">
        <v>181</v>
      </c>
      <c r="T152" s="178" t="s">
        <v>188</v>
      </c>
      <c r="U152" s="158">
        <v>0</v>
      </c>
      <c r="V152" s="158">
        <f>ROUND(E152*U152,2)</f>
        <v>0</v>
      </c>
      <c r="W152" s="158"/>
      <c r="X152" s="158" t="s">
        <v>135</v>
      </c>
      <c r="Y152" s="148"/>
      <c r="Z152" s="148"/>
      <c r="AA152" s="148"/>
      <c r="AB152" s="148"/>
      <c r="AC152" s="148"/>
      <c r="AD152" s="148"/>
      <c r="AE152" s="148"/>
      <c r="AF152" s="148"/>
      <c r="AG152" s="148" t="s">
        <v>136</v>
      </c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outlineLevel="1" x14ac:dyDescent="0.2">
      <c r="A153" s="155"/>
      <c r="B153" s="156"/>
      <c r="C153" s="191" t="s">
        <v>312</v>
      </c>
      <c r="D153" s="160"/>
      <c r="E153" s="161">
        <v>1</v>
      </c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48"/>
      <c r="Z153" s="148"/>
      <c r="AA153" s="148"/>
      <c r="AB153" s="148"/>
      <c r="AC153" s="148"/>
      <c r="AD153" s="148"/>
      <c r="AE153" s="148"/>
      <c r="AF153" s="148"/>
      <c r="AG153" s="148" t="s">
        <v>140</v>
      </c>
      <c r="AH153" s="148">
        <v>0</v>
      </c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ht="22.5" outlineLevel="1" x14ac:dyDescent="0.2">
      <c r="A154" s="172">
        <v>41</v>
      </c>
      <c r="B154" s="173" t="s">
        <v>313</v>
      </c>
      <c r="C154" s="190" t="s">
        <v>314</v>
      </c>
      <c r="D154" s="174" t="s">
        <v>202</v>
      </c>
      <c r="E154" s="175">
        <v>2</v>
      </c>
      <c r="F154" s="176"/>
      <c r="G154" s="177">
        <f>ROUND(E154*F154,2)</f>
        <v>0</v>
      </c>
      <c r="H154" s="176"/>
      <c r="I154" s="177">
        <f>ROUND(E154*H154,2)</f>
        <v>0</v>
      </c>
      <c r="J154" s="176"/>
      <c r="K154" s="177">
        <f>ROUND(E154*J154,2)</f>
        <v>0</v>
      </c>
      <c r="L154" s="177">
        <v>21</v>
      </c>
      <c r="M154" s="177">
        <f>G154*(1+L154/100)</f>
        <v>0</v>
      </c>
      <c r="N154" s="177">
        <v>0</v>
      </c>
      <c r="O154" s="177">
        <f>ROUND(E154*N154,2)</f>
        <v>0</v>
      </c>
      <c r="P154" s="177">
        <v>0</v>
      </c>
      <c r="Q154" s="177">
        <f>ROUND(E154*P154,2)</f>
        <v>0</v>
      </c>
      <c r="R154" s="177"/>
      <c r="S154" s="177" t="s">
        <v>181</v>
      </c>
      <c r="T154" s="178" t="s">
        <v>188</v>
      </c>
      <c r="U154" s="158">
        <v>0</v>
      </c>
      <c r="V154" s="158">
        <f>ROUND(E154*U154,2)</f>
        <v>0</v>
      </c>
      <c r="W154" s="158"/>
      <c r="X154" s="158" t="s">
        <v>135</v>
      </c>
      <c r="Y154" s="148"/>
      <c r="Z154" s="148"/>
      <c r="AA154" s="148"/>
      <c r="AB154" s="148"/>
      <c r="AC154" s="148"/>
      <c r="AD154" s="148"/>
      <c r="AE154" s="148"/>
      <c r="AF154" s="148"/>
      <c r="AG154" s="148" t="s">
        <v>136</v>
      </c>
      <c r="AH154" s="148"/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outlineLevel="1" x14ac:dyDescent="0.2">
      <c r="A155" s="155"/>
      <c r="B155" s="156"/>
      <c r="C155" s="191" t="s">
        <v>315</v>
      </c>
      <c r="D155" s="160"/>
      <c r="E155" s="161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48"/>
      <c r="Z155" s="148"/>
      <c r="AA155" s="148"/>
      <c r="AB155" s="148"/>
      <c r="AC155" s="148"/>
      <c r="AD155" s="148"/>
      <c r="AE155" s="148"/>
      <c r="AF155" s="148"/>
      <c r="AG155" s="148" t="s">
        <v>140</v>
      </c>
      <c r="AH155" s="148">
        <v>0</v>
      </c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outlineLevel="1" x14ac:dyDescent="0.2">
      <c r="A156" s="155"/>
      <c r="B156" s="156"/>
      <c r="C156" s="191" t="s">
        <v>156</v>
      </c>
      <c r="D156" s="160"/>
      <c r="E156" s="161">
        <v>1</v>
      </c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48"/>
      <c r="Z156" s="148"/>
      <c r="AA156" s="148"/>
      <c r="AB156" s="148"/>
      <c r="AC156" s="148"/>
      <c r="AD156" s="148"/>
      <c r="AE156" s="148"/>
      <c r="AF156" s="148"/>
      <c r="AG156" s="148" t="s">
        <v>140</v>
      </c>
      <c r="AH156" s="148">
        <v>0</v>
      </c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outlineLevel="1" x14ac:dyDescent="0.2">
      <c r="A157" s="155"/>
      <c r="B157" s="156"/>
      <c r="C157" s="191" t="s">
        <v>316</v>
      </c>
      <c r="D157" s="160"/>
      <c r="E157" s="161">
        <v>1</v>
      </c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48"/>
      <c r="Z157" s="148"/>
      <c r="AA157" s="148"/>
      <c r="AB157" s="148"/>
      <c r="AC157" s="148"/>
      <c r="AD157" s="148"/>
      <c r="AE157" s="148"/>
      <c r="AF157" s="148"/>
      <c r="AG157" s="148" t="s">
        <v>140</v>
      </c>
      <c r="AH157" s="148">
        <v>0</v>
      </c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ht="22.5" outlineLevel="1" x14ac:dyDescent="0.2">
      <c r="A158" s="172">
        <v>42</v>
      </c>
      <c r="B158" s="173" t="s">
        <v>317</v>
      </c>
      <c r="C158" s="190" t="s">
        <v>318</v>
      </c>
      <c r="D158" s="174" t="s">
        <v>202</v>
      </c>
      <c r="E158" s="175">
        <v>2</v>
      </c>
      <c r="F158" s="176"/>
      <c r="G158" s="177">
        <f>ROUND(E158*F158,2)</f>
        <v>0</v>
      </c>
      <c r="H158" s="176"/>
      <c r="I158" s="177">
        <f>ROUND(E158*H158,2)</f>
        <v>0</v>
      </c>
      <c r="J158" s="176"/>
      <c r="K158" s="177">
        <f>ROUND(E158*J158,2)</f>
        <v>0</v>
      </c>
      <c r="L158" s="177">
        <v>21</v>
      </c>
      <c r="M158" s="177">
        <f>G158*(1+L158/100)</f>
        <v>0</v>
      </c>
      <c r="N158" s="177">
        <v>0</v>
      </c>
      <c r="O158" s="177">
        <f>ROUND(E158*N158,2)</f>
        <v>0</v>
      </c>
      <c r="P158" s="177">
        <v>0</v>
      </c>
      <c r="Q158" s="177">
        <f>ROUND(E158*P158,2)</f>
        <v>0</v>
      </c>
      <c r="R158" s="177"/>
      <c r="S158" s="177" t="s">
        <v>181</v>
      </c>
      <c r="T158" s="178" t="s">
        <v>188</v>
      </c>
      <c r="U158" s="158">
        <v>0</v>
      </c>
      <c r="V158" s="158">
        <f>ROUND(E158*U158,2)</f>
        <v>0</v>
      </c>
      <c r="W158" s="158"/>
      <c r="X158" s="158" t="s">
        <v>135</v>
      </c>
      <c r="Y158" s="148"/>
      <c r="Z158" s="148"/>
      <c r="AA158" s="148"/>
      <c r="AB158" s="148"/>
      <c r="AC158" s="148"/>
      <c r="AD158" s="148"/>
      <c r="AE158" s="148"/>
      <c r="AF158" s="148"/>
      <c r="AG158" s="148" t="s">
        <v>136</v>
      </c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outlineLevel="1" x14ac:dyDescent="0.2">
      <c r="A159" s="155"/>
      <c r="B159" s="156"/>
      <c r="C159" s="191" t="s">
        <v>315</v>
      </c>
      <c r="D159" s="160"/>
      <c r="E159" s="161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48"/>
      <c r="Z159" s="148"/>
      <c r="AA159" s="148"/>
      <c r="AB159" s="148"/>
      <c r="AC159" s="148"/>
      <c r="AD159" s="148"/>
      <c r="AE159" s="148"/>
      <c r="AF159" s="148"/>
      <c r="AG159" s="148" t="s">
        <v>140</v>
      </c>
      <c r="AH159" s="148">
        <v>0</v>
      </c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outlineLevel="1" x14ac:dyDescent="0.2">
      <c r="A160" s="155"/>
      <c r="B160" s="156"/>
      <c r="C160" s="191" t="s">
        <v>156</v>
      </c>
      <c r="D160" s="160"/>
      <c r="E160" s="161">
        <v>1</v>
      </c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48"/>
      <c r="Z160" s="148"/>
      <c r="AA160" s="148"/>
      <c r="AB160" s="148"/>
      <c r="AC160" s="148"/>
      <c r="AD160" s="148"/>
      <c r="AE160" s="148"/>
      <c r="AF160" s="148"/>
      <c r="AG160" s="148" t="s">
        <v>140</v>
      </c>
      <c r="AH160" s="148">
        <v>0</v>
      </c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1" x14ac:dyDescent="0.2">
      <c r="A161" s="155"/>
      <c r="B161" s="156"/>
      <c r="C161" s="191" t="s">
        <v>316</v>
      </c>
      <c r="D161" s="160"/>
      <c r="E161" s="161">
        <v>1</v>
      </c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48"/>
      <c r="Z161" s="148"/>
      <c r="AA161" s="148"/>
      <c r="AB161" s="148"/>
      <c r="AC161" s="148"/>
      <c r="AD161" s="148"/>
      <c r="AE161" s="148"/>
      <c r="AF161" s="148"/>
      <c r="AG161" s="148" t="s">
        <v>140</v>
      </c>
      <c r="AH161" s="148">
        <v>0</v>
      </c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ht="22.5" outlineLevel="1" x14ac:dyDescent="0.2">
      <c r="A162" s="172">
        <v>43</v>
      </c>
      <c r="B162" s="173" t="s">
        <v>319</v>
      </c>
      <c r="C162" s="190" t="s">
        <v>265</v>
      </c>
      <c r="D162" s="174" t="s">
        <v>202</v>
      </c>
      <c r="E162" s="175">
        <v>1</v>
      </c>
      <c r="F162" s="176"/>
      <c r="G162" s="177">
        <f>ROUND(E162*F162,2)</f>
        <v>0</v>
      </c>
      <c r="H162" s="176"/>
      <c r="I162" s="177">
        <f>ROUND(E162*H162,2)</f>
        <v>0</v>
      </c>
      <c r="J162" s="176"/>
      <c r="K162" s="177">
        <f>ROUND(E162*J162,2)</f>
        <v>0</v>
      </c>
      <c r="L162" s="177">
        <v>21</v>
      </c>
      <c r="M162" s="177">
        <f>G162*(1+L162/100)</f>
        <v>0</v>
      </c>
      <c r="N162" s="177">
        <v>0</v>
      </c>
      <c r="O162" s="177">
        <f>ROUND(E162*N162,2)</f>
        <v>0</v>
      </c>
      <c r="P162" s="177">
        <v>0</v>
      </c>
      <c r="Q162" s="177">
        <f>ROUND(E162*P162,2)</f>
        <v>0</v>
      </c>
      <c r="R162" s="177"/>
      <c r="S162" s="177" t="s">
        <v>181</v>
      </c>
      <c r="T162" s="178" t="s">
        <v>188</v>
      </c>
      <c r="U162" s="158">
        <v>0</v>
      </c>
      <c r="V162" s="158">
        <f>ROUND(E162*U162,2)</f>
        <v>0</v>
      </c>
      <c r="W162" s="158"/>
      <c r="X162" s="158" t="s">
        <v>135</v>
      </c>
      <c r="Y162" s="148"/>
      <c r="Z162" s="148"/>
      <c r="AA162" s="148"/>
      <c r="AB162" s="148"/>
      <c r="AC162" s="148"/>
      <c r="AD162" s="148"/>
      <c r="AE162" s="148"/>
      <c r="AF162" s="148"/>
      <c r="AG162" s="148" t="s">
        <v>136</v>
      </c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outlineLevel="1" x14ac:dyDescent="0.2">
      <c r="A163" s="155"/>
      <c r="B163" s="156"/>
      <c r="C163" s="191" t="s">
        <v>320</v>
      </c>
      <c r="D163" s="160"/>
      <c r="E163" s="161">
        <v>1</v>
      </c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48"/>
      <c r="Z163" s="148"/>
      <c r="AA163" s="148"/>
      <c r="AB163" s="148"/>
      <c r="AC163" s="148"/>
      <c r="AD163" s="148"/>
      <c r="AE163" s="148"/>
      <c r="AF163" s="148"/>
      <c r="AG163" s="148" t="s">
        <v>140</v>
      </c>
      <c r="AH163" s="148">
        <v>0</v>
      </c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ht="22.5" outlineLevel="1" x14ac:dyDescent="0.2">
      <c r="A164" s="172">
        <v>44</v>
      </c>
      <c r="B164" s="173" t="s">
        <v>321</v>
      </c>
      <c r="C164" s="190" t="s">
        <v>322</v>
      </c>
      <c r="D164" s="174" t="s">
        <v>202</v>
      </c>
      <c r="E164" s="175">
        <v>1</v>
      </c>
      <c r="F164" s="176"/>
      <c r="G164" s="177">
        <f>ROUND(E164*F164,2)</f>
        <v>0</v>
      </c>
      <c r="H164" s="176"/>
      <c r="I164" s="177">
        <f>ROUND(E164*H164,2)</f>
        <v>0</v>
      </c>
      <c r="J164" s="176"/>
      <c r="K164" s="177">
        <f>ROUND(E164*J164,2)</f>
        <v>0</v>
      </c>
      <c r="L164" s="177">
        <v>21</v>
      </c>
      <c r="M164" s="177">
        <f>G164*(1+L164/100)</f>
        <v>0</v>
      </c>
      <c r="N164" s="177">
        <v>0</v>
      </c>
      <c r="O164" s="177">
        <f>ROUND(E164*N164,2)</f>
        <v>0</v>
      </c>
      <c r="P164" s="177">
        <v>0</v>
      </c>
      <c r="Q164" s="177">
        <f>ROUND(E164*P164,2)</f>
        <v>0</v>
      </c>
      <c r="R164" s="177"/>
      <c r="S164" s="177" t="s">
        <v>181</v>
      </c>
      <c r="T164" s="178" t="s">
        <v>188</v>
      </c>
      <c r="U164" s="158">
        <v>0</v>
      </c>
      <c r="V164" s="158">
        <f>ROUND(E164*U164,2)</f>
        <v>0</v>
      </c>
      <c r="W164" s="158"/>
      <c r="X164" s="158" t="s">
        <v>135</v>
      </c>
      <c r="Y164" s="148"/>
      <c r="Z164" s="148"/>
      <c r="AA164" s="148"/>
      <c r="AB164" s="148"/>
      <c r="AC164" s="148"/>
      <c r="AD164" s="148"/>
      <c r="AE164" s="148"/>
      <c r="AF164" s="148"/>
      <c r="AG164" s="148" t="s">
        <v>136</v>
      </c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outlineLevel="1" x14ac:dyDescent="0.2">
      <c r="A165" s="155"/>
      <c r="B165" s="156"/>
      <c r="C165" s="191" t="s">
        <v>323</v>
      </c>
      <c r="D165" s="160"/>
      <c r="E165" s="161">
        <v>1</v>
      </c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48"/>
      <c r="Z165" s="148"/>
      <c r="AA165" s="148"/>
      <c r="AB165" s="148"/>
      <c r="AC165" s="148"/>
      <c r="AD165" s="148"/>
      <c r="AE165" s="148"/>
      <c r="AF165" s="148"/>
      <c r="AG165" s="148" t="s">
        <v>140</v>
      </c>
      <c r="AH165" s="148">
        <v>0</v>
      </c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ht="22.5" outlineLevel="1" x14ac:dyDescent="0.2">
      <c r="A166" s="172">
        <v>45</v>
      </c>
      <c r="B166" s="173" t="s">
        <v>324</v>
      </c>
      <c r="C166" s="190" t="s">
        <v>325</v>
      </c>
      <c r="D166" s="174" t="s">
        <v>202</v>
      </c>
      <c r="E166" s="175">
        <v>2</v>
      </c>
      <c r="F166" s="176"/>
      <c r="G166" s="177">
        <f>ROUND(E166*F166,2)</f>
        <v>0</v>
      </c>
      <c r="H166" s="176"/>
      <c r="I166" s="177">
        <f>ROUND(E166*H166,2)</f>
        <v>0</v>
      </c>
      <c r="J166" s="176"/>
      <c r="K166" s="177">
        <f>ROUND(E166*J166,2)</f>
        <v>0</v>
      </c>
      <c r="L166" s="177">
        <v>21</v>
      </c>
      <c r="M166" s="177">
        <f>G166*(1+L166/100)</f>
        <v>0</v>
      </c>
      <c r="N166" s="177">
        <v>0</v>
      </c>
      <c r="O166" s="177">
        <f>ROUND(E166*N166,2)</f>
        <v>0</v>
      </c>
      <c r="P166" s="177">
        <v>0</v>
      </c>
      <c r="Q166" s="177">
        <f>ROUND(E166*P166,2)</f>
        <v>0</v>
      </c>
      <c r="R166" s="177"/>
      <c r="S166" s="177" t="s">
        <v>181</v>
      </c>
      <c r="T166" s="178" t="s">
        <v>188</v>
      </c>
      <c r="U166" s="158">
        <v>0</v>
      </c>
      <c r="V166" s="158">
        <f>ROUND(E166*U166,2)</f>
        <v>0</v>
      </c>
      <c r="W166" s="158"/>
      <c r="X166" s="158" t="s">
        <v>135</v>
      </c>
      <c r="Y166" s="148"/>
      <c r="Z166" s="148"/>
      <c r="AA166" s="148"/>
      <c r="AB166" s="148"/>
      <c r="AC166" s="148"/>
      <c r="AD166" s="148"/>
      <c r="AE166" s="148"/>
      <c r="AF166" s="148"/>
      <c r="AG166" s="148" t="s">
        <v>136</v>
      </c>
      <c r="AH166" s="148"/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outlineLevel="1" x14ac:dyDescent="0.2">
      <c r="A167" s="155"/>
      <c r="B167" s="156"/>
      <c r="C167" s="191" t="s">
        <v>326</v>
      </c>
      <c r="D167" s="160"/>
      <c r="E167" s="161">
        <v>2</v>
      </c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48"/>
      <c r="Z167" s="148"/>
      <c r="AA167" s="148"/>
      <c r="AB167" s="148"/>
      <c r="AC167" s="148"/>
      <c r="AD167" s="148"/>
      <c r="AE167" s="148"/>
      <c r="AF167" s="148"/>
      <c r="AG167" s="148" t="s">
        <v>140</v>
      </c>
      <c r="AH167" s="148">
        <v>0</v>
      </c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ht="22.5" outlineLevel="1" x14ac:dyDescent="0.2">
      <c r="A168" s="172">
        <v>46</v>
      </c>
      <c r="B168" s="173" t="s">
        <v>327</v>
      </c>
      <c r="C168" s="190" t="s">
        <v>328</v>
      </c>
      <c r="D168" s="174" t="s">
        <v>202</v>
      </c>
      <c r="E168" s="175">
        <v>2</v>
      </c>
      <c r="F168" s="176"/>
      <c r="G168" s="177">
        <f>ROUND(E168*F168,2)</f>
        <v>0</v>
      </c>
      <c r="H168" s="176"/>
      <c r="I168" s="177">
        <f>ROUND(E168*H168,2)</f>
        <v>0</v>
      </c>
      <c r="J168" s="176"/>
      <c r="K168" s="177">
        <f>ROUND(E168*J168,2)</f>
        <v>0</v>
      </c>
      <c r="L168" s="177">
        <v>21</v>
      </c>
      <c r="M168" s="177">
        <f>G168*(1+L168/100)</f>
        <v>0</v>
      </c>
      <c r="N168" s="177">
        <v>0</v>
      </c>
      <c r="O168" s="177">
        <f>ROUND(E168*N168,2)</f>
        <v>0</v>
      </c>
      <c r="P168" s="177">
        <v>0</v>
      </c>
      <c r="Q168" s="177">
        <f>ROUND(E168*P168,2)</f>
        <v>0</v>
      </c>
      <c r="R168" s="177"/>
      <c r="S168" s="177" t="s">
        <v>181</v>
      </c>
      <c r="T168" s="178" t="s">
        <v>188</v>
      </c>
      <c r="U168" s="158">
        <v>0</v>
      </c>
      <c r="V168" s="158">
        <f>ROUND(E168*U168,2)</f>
        <v>0</v>
      </c>
      <c r="W168" s="158"/>
      <c r="X168" s="158" t="s">
        <v>135</v>
      </c>
      <c r="Y168" s="148"/>
      <c r="Z168" s="148"/>
      <c r="AA168" s="148"/>
      <c r="AB168" s="148"/>
      <c r="AC168" s="148"/>
      <c r="AD168" s="148"/>
      <c r="AE168" s="148"/>
      <c r="AF168" s="148"/>
      <c r="AG168" s="148" t="s">
        <v>136</v>
      </c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outlineLevel="1" x14ac:dyDescent="0.2">
      <c r="A169" s="155"/>
      <c r="B169" s="156"/>
      <c r="C169" s="191" t="s">
        <v>329</v>
      </c>
      <c r="D169" s="160"/>
      <c r="E169" s="161">
        <v>2</v>
      </c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48"/>
      <c r="Z169" s="148"/>
      <c r="AA169" s="148"/>
      <c r="AB169" s="148"/>
      <c r="AC169" s="148"/>
      <c r="AD169" s="148"/>
      <c r="AE169" s="148"/>
      <c r="AF169" s="148"/>
      <c r="AG169" s="148" t="s">
        <v>140</v>
      </c>
      <c r="AH169" s="148">
        <v>0</v>
      </c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</row>
    <row r="170" spans="1:60" ht="22.5" outlineLevel="1" x14ac:dyDescent="0.2">
      <c r="A170" s="172">
        <v>47</v>
      </c>
      <c r="B170" s="173" t="s">
        <v>330</v>
      </c>
      <c r="C170" s="190" t="s">
        <v>331</v>
      </c>
      <c r="D170" s="174" t="s">
        <v>202</v>
      </c>
      <c r="E170" s="175">
        <v>2</v>
      </c>
      <c r="F170" s="176"/>
      <c r="G170" s="177">
        <f>ROUND(E170*F170,2)</f>
        <v>0</v>
      </c>
      <c r="H170" s="176"/>
      <c r="I170" s="177">
        <f>ROUND(E170*H170,2)</f>
        <v>0</v>
      </c>
      <c r="J170" s="176"/>
      <c r="K170" s="177">
        <f>ROUND(E170*J170,2)</f>
        <v>0</v>
      </c>
      <c r="L170" s="177">
        <v>21</v>
      </c>
      <c r="M170" s="177">
        <f>G170*(1+L170/100)</f>
        <v>0</v>
      </c>
      <c r="N170" s="177">
        <v>0</v>
      </c>
      <c r="O170" s="177">
        <f>ROUND(E170*N170,2)</f>
        <v>0</v>
      </c>
      <c r="P170" s="177">
        <v>0</v>
      </c>
      <c r="Q170" s="177">
        <f>ROUND(E170*P170,2)</f>
        <v>0</v>
      </c>
      <c r="R170" s="177"/>
      <c r="S170" s="177" t="s">
        <v>181</v>
      </c>
      <c r="T170" s="178" t="s">
        <v>188</v>
      </c>
      <c r="U170" s="158">
        <v>0</v>
      </c>
      <c r="V170" s="158">
        <f>ROUND(E170*U170,2)</f>
        <v>0</v>
      </c>
      <c r="W170" s="158"/>
      <c r="X170" s="158" t="s">
        <v>135</v>
      </c>
      <c r="Y170" s="148"/>
      <c r="Z170" s="148"/>
      <c r="AA170" s="148"/>
      <c r="AB170" s="148"/>
      <c r="AC170" s="148"/>
      <c r="AD170" s="148"/>
      <c r="AE170" s="148"/>
      <c r="AF170" s="148"/>
      <c r="AG170" s="148" t="s">
        <v>136</v>
      </c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outlineLevel="1" x14ac:dyDescent="0.2">
      <c r="A171" s="155"/>
      <c r="B171" s="156"/>
      <c r="C171" s="191" t="s">
        <v>329</v>
      </c>
      <c r="D171" s="160"/>
      <c r="E171" s="161">
        <v>2</v>
      </c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48"/>
      <c r="Z171" s="148"/>
      <c r="AA171" s="148"/>
      <c r="AB171" s="148"/>
      <c r="AC171" s="148"/>
      <c r="AD171" s="148"/>
      <c r="AE171" s="148"/>
      <c r="AF171" s="148"/>
      <c r="AG171" s="148" t="s">
        <v>140</v>
      </c>
      <c r="AH171" s="148">
        <v>0</v>
      </c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ht="22.5" outlineLevel="1" x14ac:dyDescent="0.2">
      <c r="A172" s="172">
        <v>48</v>
      </c>
      <c r="B172" s="173" t="s">
        <v>332</v>
      </c>
      <c r="C172" s="190" t="s">
        <v>333</v>
      </c>
      <c r="D172" s="174" t="s">
        <v>202</v>
      </c>
      <c r="E172" s="175">
        <v>1</v>
      </c>
      <c r="F172" s="176"/>
      <c r="G172" s="177">
        <f>ROUND(E172*F172,2)</f>
        <v>0</v>
      </c>
      <c r="H172" s="176"/>
      <c r="I172" s="177">
        <f>ROUND(E172*H172,2)</f>
        <v>0</v>
      </c>
      <c r="J172" s="176"/>
      <c r="K172" s="177">
        <f>ROUND(E172*J172,2)</f>
        <v>0</v>
      </c>
      <c r="L172" s="177">
        <v>21</v>
      </c>
      <c r="M172" s="177">
        <f>G172*(1+L172/100)</f>
        <v>0</v>
      </c>
      <c r="N172" s="177">
        <v>0</v>
      </c>
      <c r="O172" s="177">
        <f>ROUND(E172*N172,2)</f>
        <v>0</v>
      </c>
      <c r="P172" s="177">
        <v>0</v>
      </c>
      <c r="Q172" s="177">
        <f>ROUND(E172*P172,2)</f>
        <v>0</v>
      </c>
      <c r="R172" s="177"/>
      <c r="S172" s="177" t="s">
        <v>181</v>
      </c>
      <c r="T172" s="178" t="s">
        <v>188</v>
      </c>
      <c r="U172" s="158">
        <v>0</v>
      </c>
      <c r="V172" s="158">
        <f>ROUND(E172*U172,2)</f>
        <v>0</v>
      </c>
      <c r="W172" s="158"/>
      <c r="X172" s="158" t="s">
        <v>135</v>
      </c>
      <c r="Y172" s="148"/>
      <c r="Z172" s="148"/>
      <c r="AA172" s="148"/>
      <c r="AB172" s="148"/>
      <c r="AC172" s="148"/>
      <c r="AD172" s="148"/>
      <c r="AE172" s="148"/>
      <c r="AF172" s="148"/>
      <c r="AG172" s="148" t="s">
        <v>136</v>
      </c>
      <c r="AH172" s="148"/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</row>
    <row r="173" spans="1:60" outlineLevel="1" x14ac:dyDescent="0.2">
      <c r="A173" s="155"/>
      <c r="B173" s="156"/>
      <c r="C173" s="191" t="s">
        <v>307</v>
      </c>
      <c r="D173" s="160"/>
      <c r="E173" s="161">
        <v>1</v>
      </c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48"/>
      <c r="Z173" s="148"/>
      <c r="AA173" s="148"/>
      <c r="AB173" s="148"/>
      <c r="AC173" s="148"/>
      <c r="AD173" s="148"/>
      <c r="AE173" s="148"/>
      <c r="AF173" s="148"/>
      <c r="AG173" s="148" t="s">
        <v>140</v>
      </c>
      <c r="AH173" s="148">
        <v>0</v>
      </c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</row>
    <row r="174" spans="1:60" ht="22.5" outlineLevel="1" x14ac:dyDescent="0.2">
      <c r="A174" s="172">
        <v>49</v>
      </c>
      <c r="B174" s="173" t="s">
        <v>334</v>
      </c>
      <c r="C174" s="190" t="s">
        <v>335</v>
      </c>
      <c r="D174" s="174" t="s">
        <v>202</v>
      </c>
      <c r="E174" s="175">
        <v>1</v>
      </c>
      <c r="F174" s="176"/>
      <c r="G174" s="177">
        <f>ROUND(E174*F174,2)</f>
        <v>0</v>
      </c>
      <c r="H174" s="176"/>
      <c r="I174" s="177">
        <f>ROUND(E174*H174,2)</f>
        <v>0</v>
      </c>
      <c r="J174" s="176"/>
      <c r="K174" s="177">
        <f>ROUND(E174*J174,2)</f>
        <v>0</v>
      </c>
      <c r="L174" s="177">
        <v>21</v>
      </c>
      <c r="M174" s="177">
        <f>G174*(1+L174/100)</f>
        <v>0</v>
      </c>
      <c r="N174" s="177">
        <v>0</v>
      </c>
      <c r="O174" s="177">
        <f>ROUND(E174*N174,2)</f>
        <v>0</v>
      </c>
      <c r="P174" s="177">
        <v>0</v>
      </c>
      <c r="Q174" s="177">
        <f>ROUND(E174*P174,2)</f>
        <v>0</v>
      </c>
      <c r="R174" s="177"/>
      <c r="S174" s="177" t="s">
        <v>181</v>
      </c>
      <c r="T174" s="178" t="s">
        <v>188</v>
      </c>
      <c r="U174" s="158">
        <v>0</v>
      </c>
      <c r="V174" s="158">
        <f>ROUND(E174*U174,2)</f>
        <v>0</v>
      </c>
      <c r="W174" s="158"/>
      <c r="X174" s="158" t="s">
        <v>135</v>
      </c>
      <c r="Y174" s="148"/>
      <c r="Z174" s="148"/>
      <c r="AA174" s="148"/>
      <c r="AB174" s="148"/>
      <c r="AC174" s="148"/>
      <c r="AD174" s="148"/>
      <c r="AE174" s="148"/>
      <c r="AF174" s="148"/>
      <c r="AG174" s="148" t="s">
        <v>136</v>
      </c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</row>
    <row r="175" spans="1:60" outlineLevel="1" x14ac:dyDescent="0.2">
      <c r="A175" s="155"/>
      <c r="B175" s="156"/>
      <c r="C175" s="191" t="s">
        <v>307</v>
      </c>
      <c r="D175" s="160"/>
      <c r="E175" s="161">
        <v>1</v>
      </c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48"/>
      <c r="Z175" s="148"/>
      <c r="AA175" s="148"/>
      <c r="AB175" s="148"/>
      <c r="AC175" s="148"/>
      <c r="AD175" s="148"/>
      <c r="AE175" s="148"/>
      <c r="AF175" s="148"/>
      <c r="AG175" s="148" t="s">
        <v>140</v>
      </c>
      <c r="AH175" s="148">
        <v>0</v>
      </c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</row>
    <row r="176" spans="1:60" ht="22.5" outlineLevel="1" x14ac:dyDescent="0.2">
      <c r="A176" s="172">
        <v>50</v>
      </c>
      <c r="B176" s="173" t="s">
        <v>336</v>
      </c>
      <c r="C176" s="190" t="s">
        <v>337</v>
      </c>
      <c r="D176" s="174" t="s">
        <v>202</v>
      </c>
      <c r="E176" s="175">
        <v>1</v>
      </c>
      <c r="F176" s="176"/>
      <c r="G176" s="177">
        <f>ROUND(E176*F176,2)</f>
        <v>0</v>
      </c>
      <c r="H176" s="176"/>
      <c r="I176" s="177">
        <f>ROUND(E176*H176,2)</f>
        <v>0</v>
      </c>
      <c r="J176" s="176"/>
      <c r="K176" s="177">
        <f>ROUND(E176*J176,2)</f>
        <v>0</v>
      </c>
      <c r="L176" s="177">
        <v>21</v>
      </c>
      <c r="M176" s="177">
        <f>G176*(1+L176/100)</f>
        <v>0</v>
      </c>
      <c r="N176" s="177">
        <v>0</v>
      </c>
      <c r="O176" s="177">
        <f>ROUND(E176*N176,2)</f>
        <v>0</v>
      </c>
      <c r="P176" s="177">
        <v>0</v>
      </c>
      <c r="Q176" s="177">
        <f>ROUND(E176*P176,2)</f>
        <v>0</v>
      </c>
      <c r="R176" s="177"/>
      <c r="S176" s="177" t="s">
        <v>181</v>
      </c>
      <c r="T176" s="178" t="s">
        <v>188</v>
      </c>
      <c r="U176" s="158">
        <v>0</v>
      </c>
      <c r="V176" s="158">
        <f>ROUND(E176*U176,2)</f>
        <v>0</v>
      </c>
      <c r="W176" s="158"/>
      <c r="X176" s="158" t="s">
        <v>135</v>
      </c>
      <c r="Y176" s="148"/>
      <c r="Z176" s="148"/>
      <c r="AA176" s="148"/>
      <c r="AB176" s="148"/>
      <c r="AC176" s="148"/>
      <c r="AD176" s="148"/>
      <c r="AE176" s="148"/>
      <c r="AF176" s="148"/>
      <c r="AG176" s="148" t="s">
        <v>136</v>
      </c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</row>
    <row r="177" spans="1:60" outlineLevel="1" x14ac:dyDescent="0.2">
      <c r="A177" s="155"/>
      <c r="B177" s="156"/>
      <c r="C177" s="191" t="s">
        <v>307</v>
      </c>
      <c r="D177" s="160"/>
      <c r="E177" s="161">
        <v>1</v>
      </c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48"/>
      <c r="Z177" s="148"/>
      <c r="AA177" s="148"/>
      <c r="AB177" s="148"/>
      <c r="AC177" s="148"/>
      <c r="AD177" s="148"/>
      <c r="AE177" s="148"/>
      <c r="AF177" s="148"/>
      <c r="AG177" s="148" t="s">
        <v>140</v>
      </c>
      <c r="AH177" s="148">
        <v>0</v>
      </c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</row>
    <row r="178" spans="1:60" ht="22.5" outlineLevel="1" x14ac:dyDescent="0.2">
      <c r="A178" s="172">
        <v>51</v>
      </c>
      <c r="B178" s="173" t="s">
        <v>338</v>
      </c>
      <c r="C178" s="190" t="s">
        <v>339</v>
      </c>
      <c r="D178" s="174" t="s">
        <v>202</v>
      </c>
      <c r="E178" s="175">
        <v>1</v>
      </c>
      <c r="F178" s="176"/>
      <c r="G178" s="177">
        <f>ROUND(E178*F178,2)</f>
        <v>0</v>
      </c>
      <c r="H178" s="176"/>
      <c r="I178" s="177">
        <f>ROUND(E178*H178,2)</f>
        <v>0</v>
      </c>
      <c r="J178" s="176"/>
      <c r="K178" s="177">
        <f>ROUND(E178*J178,2)</f>
        <v>0</v>
      </c>
      <c r="L178" s="177">
        <v>21</v>
      </c>
      <c r="M178" s="177">
        <f>G178*(1+L178/100)</f>
        <v>0</v>
      </c>
      <c r="N178" s="177">
        <v>0</v>
      </c>
      <c r="O178" s="177">
        <f>ROUND(E178*N178,2)</f>
        <v>0</v>
      </c>
      <c r="P178" s="177">
        <v>0</v>
      </c>
      <c r="Q178" s="177">
        <f>ROUND(E178*P178,2)</f>
        <v>0</v>
      </c>
      <c r="R178" s="177"/>
      <c r="S178" s="177" t="s">
        <v>181</v>
      </c>
      <c r="T178" s="178" t="s">
        <v>188</v>
      </c>
      <c r="U178" s="158">
        <v>0</v>
      </c>
      <c r="V178" s="158">
        <f>ROUND(E178*U178,2)</f>
        <v>0</v>
      </c>
      <c r="W178" s="158"/>
      <c r="X178" s="158" t="s">
        <v>135</v>
      </c>
      <c r="Y178" s="148"/>
      <c r="Z178" s="148"/>
      <c r="AA178" s="148"/>
      <c r="AB178" s="148"/>
      <c r="AC178" s="148"/>
      <c r="AD178" s="148"/>
      <c r="AE178" s="148"/>
      <c r="AF178" s="148"/>
      <c r="AG178" s="148" t="s">
        <v>136</v>
      </c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</row>
    <row r="179" spans="1:60" outlineLevel="1" x14ac:dyDescent="0.2">
      <c r="A179" s="155"/>
      <c r="B179" s="156"/>
      <c r="C179" s="191" t="s">
        <v>307</v>
      </c>
      <c r="D179" s="160"/>
      <c r="E179" s="161">
        <v>1</v>
      </c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48"/>
      <c r="Z179" s="148"/>
      <c r="AA179" s="148"/>
      <c r="AB179" s="148"/>
      <c r="AC179" s="148"/>
      <c r="AD179" s="148"/>
      <c r="AE179" s="148"/>
      <c r="AF179" s="148"/>
      <c r="AG179" s="148" t="s">
        <v>140</v>
      </c>
      <c r="AH179" s="148">
        <v>0</v>
      </c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</row>
    <row r="180" spans="1:60" ht="22.5" outlineLevel="1" x14ac:dyDescent="0.2">
      <c r="A180" s="172">
        <v>52</v>
      </c>
      <c r="B180" s="173" t="s">
        <v>340</v>
      </c>
      <c r="C180" s="190" t="s">
        <v>341</v>
      </c>
      <c r="D180" s="174" t="s">
        <v>202</v>
      </c>
      <c r="E180" s="175">
        <v>1</v>
      </c>
      <c r="F180" s="176"/>
      <c r="G180" s="177">
        <f>ROUND(E180*F180,2)</f>
        <v>0</v>
      </c>
      <c r="H180" s="176"/>
      <c r="I180" s="177">
        <f>ROUND(E180*H180,2)</f>
        <v>0</v>
      </c>
      <c r="J180" s="176"/>
      <c r="K180" s="177">
        <f>ROUND(E180*J180,2)</f>
        <v>0</v>
      </c>
      <c r="L180" s="177">
        <v>21</v>
      </c>
      <c r="M180" s="177">
        <f>G180*(1+L180/100)</f>
        <v>0</v>
      </c>
      <c r="N180" s="177">
        <v>0</v>
      </c>
      <c r="O180" s="177">
        <f>ROUND(E180*N180,2)</f>
        <v>0</v>
      </c>
      <c r="P180" s="177">
        <v>0</v>
      </c>
      <c r="Q180" s="177">
        <f>ROUND(E180*P180,2)</f>
        <v>0</v>
      </c>
      <c r="R180" s="177"/>
      <c r="S180" s="177" t="s">
        <v>181</v>
      </c>
      <c r="T180" s="178" t="s">
        <v>188</v>
      </c>
      <c r="U180" s="158">
        <v>0</v>
      </c>
      <c r="V180" s="158">
        <f>ROUND(E180*U180,2)</f>
        <v>0</v>
      </c>
      <c r="W180" s="158"/>
      <c r="X180" s="158" t="s">
        <v>135</v>
      </c>
      <c r="Y180" s="148"/>
      <c r="Z180" s="148"/>
      <c r="AA180" s="148"/>
      <c r="AB180" s="148"/>
      <c r="AC180" s="148"/>
      <c r="AD180" s="148"/>
      <c r="AE180" s="148"/>
      <c r="AF180" s="148"/>
      <c r="AG180" s="148" t="s">
        <v>136</v>
      </c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8"/>
      <c r="BC180" s="148"/>
      <c r="BD180" s="148"/>
      <c r="BE180" s="148"/>
      <c r="BF180" s="148"/>
      <c r="BG180" s="148"/>
      <c r="BH180" s="148"/>
    </row>
    <row r="181" spans="1:60" outlineLevel="1" x14ac:dyDescent="0.2">
      <c r="A181" s="155"/>
      <c r="B181" s="156"/>
      <c r="C181" s="191" t="s">
        <v>288</v>
      </c>
      <c r="D181" s="160"/>
      <c r="E181" s="161">
        <v>1</v>
      </c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48"/>
      <c r="Z181" s="148"/>
      <c r="AA181" s="148"/>
      <c r="AB181" s="148"/>
      <c r="AC181" s="148"/>
      <c r="AD181" s="148"/>
      <c r="AE181" s="148"/>
      <c r="AF181" s="148"/>
      <c r="AG181" s="148" t="s">
        <v>140</v>
      </c>
      <c r="AH181" s="148">
        <v>0</v>
      </c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</row>
    <row r="182" spans="1:60" ht="22.5" outlineLevel="1" x14ac:dyDescent="0.2">
      <c r="A182" s="172">
        <v>53</v>
      </c>
      <c r="B182" s="173" t="s">
        <v>342</v>
      </c>
      <c r="C182" s="190" t="s">
        <v>343</v>
      </c>
      <c r="D182" s="174" t="s">
        <v>202</v>
      </c>
      <c r="E182" s="175">
        <v>2</v>
      </c>
      <c r="F182" s="176"/>
      <c r="G182" s="177">
        <f>ROUND(E182*F182,2)</f>
        <v>0</v>
      </c>
      <c r="H182" s="176"/>
      <c r="I182" s="177">
        <f>ROUND(E182*H182,2)</f>
        <v>0</v>
      </c>
      <c r="J182" s="176"/>
      <c r="K182" s="177">
        <f>ROUND(E182*J182,2)</f>
        <v>0</v>
      </c>
      <c r="L182" s="177">
        <v>21</v>
      </c>
      <c r="M182" s="177">
        <f>G182*(1+L182/100)</f>
        <v>0</v>
      </c>
      <c r="N182" s="177">
        <v>0</v>
      </c>
      <c r="O182" s="177">
        <f>ROUND(E182*N182,2)</f>
        <v>0</v>
      </c>
      <c r="P182" s="177">
        <v>0</v>
      </c>
      <c r="Q182" s="177">
        <f>ROUND(E182*P182,2)</f>
        <v>0</v>
      </c>
      <c r="R182" s="177"/>
      <c r="S182" s="177" t="s">
        <v>181</v>
      </c>
      <c r="T182" s="178" t="s">
        <v>188</v>
      </c>
      <c r="U182" s="158">
        <v>0</v>
      </c>
      <c r="V182" s="158">
        <f>ROUND(E182*U182,2)</f>
        <v>0</v>
      </c>
      <c r="W182" s="158"/>
      <c r="X182" s="158" t="s">
        <v>135</v>
      </c>
      <c r="Y182" s="148"/>
      <c r="Z182" s="148"/>
      <c r="AA182" s="148"/>
      <c r="AB182" s="148"/>
      <c r="AC182" s="148"/>
      <c r="AD182" s="148"/>
      <c r="AE182" s="148"/>
      <c r="AF182" s="148"/>
      <c r="AG182" s="148" t="s">
        <v>136</v>
      </c>
      <c r="AH182" s="148"/>
      <c r="AI182" s="148"/>
      <c r="AJ182" s="148"/>
      <c r="AK182" s="148"/>
      <c r="AL182" s="148"/>
      <c r="AM182" s="148"/>
      <c r="AN182" s="148"/>
      <c r="AO182" s="148"/>
      <c r="AP182" s="148"/>
      <c r="AQ182" s="148"/>
      <c r="AR182" s="148"/>
      <c r="AS182" s="148"/>
      <c r="AT182" s="148"/>
      <c r="AU182" s="148"/>
      <c r="AV182" s="148"/>
      <c r="AW182" s="148"/>
      <c r="AX182" s="148"/>
      <c r="AY182" s="148"/>
      <c r="AZ182" s="148"/>
      <c r="BA182" s="148"/>
      <c r="BB182" s="148"/>
      <c r="BC182" s="148"/>
      <c r="BD182" s="148"/>
      <c r="BE182" s="148"/>
      <c r="BF182" s="148"/>
      <c r="BG182" s="148"/>
      <c r="BH182" s="148"/>
    </row>
    <row r="183" spans="1:60" outlineLevel="1" x14ac:dyDescent="0.2">
      <c r="A183" s="155"/>
      <c r="B183" s="156"/>
      <c r="C183" s="191" t="s">
        <v>344</v>
      </c>
      <c r="D183" s="160"/>
      <c r="E183" s="161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48"/>
      <c r="Z183" s="148"/>
      <c r="AA183" s="148"/>
      <c r="AB183" s="148"/>
      <c r="AC183" s="148"/>
      <c r="AD183" s="148"/>
      <c r="AE183" s="148"/>
      <c r="AF183" s="148"/>
      <c r="AG183" s="148" t="s">
        <v>140</v>
      </c>
      <c r="AH183" s="148">
        <v>0</v>
      </c>
      <c r="AI183" s="148"/>
      <c r="AJ183" s="148"/>
      <c r="AK183" s="148"/>
      <c r="AL183" s="148"/>
      <c r="AM183" s="148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48"/>
      <c r="AX183" s="148"/>
      <c r="AY183" s="148"/>
      <c r="AZ183" s="148"/>
      <c r="BA183" s="148"/>
      <c r="BB183" s="148"/>
      <c r="BC183" s="148"/>
      <c r="BD183" s="148"/>
      <c r="BE183" s="148"/>
      <c r="BF183" s="148"/>
      <c r="BG183" s="148"/>
      <c r="BH183" s="148"/>
    </row>
    <row r="184" spans="1:60" outlineLevel="1" x14ac:dyDescent="0.2">
      <c r="A184" s="155"/>
      <c r="B184" s="156"/>
      <c r="C184" s="191" t="s">
        <v>156</v>
      </c>
      <c r="D184" s="160"/>
      <c r="E184" s="161">
        <v>1</v>
      </c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48"/>
      <c r="Z184" s="148"/>
      <c r="AA184" s="148"/>
      <c r="AB184" s="148"/>
      <c r="AC184" s="148"/>
      <c r="AD184" s="148"/>
      <c r="AE184" s="148"/>
      <c r="AF184" s="148"/>
      <c r="AG184" s="148" t="s">
        <v>140</v>
      </c>
      <c r="AH184" s="148">
        <v>0</v>
      </c>
      <c r="AI184" s="148"/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8"/>
      <c r="AY184" s="148"/>
      <c r="AZ184" s="148"/>
      <c r="BA184" s="148"/>
      <c r="BB184" s="148"/>
      <c r="BC184" s="148"/>
      <c r="BD184" s="148"/>
      <c r="BE184" s="148"/>
      <c r="BF184" s="148"/>
      <c r="BG184" s="148"/>
      <c r="BH184" s="148"/>
    </row>
    <row r="185" spans="1:60" outlineLevel="1" x14ac:dyDescent="0.2">
      <c r="A185" s="155"/>
      <c r="B185" s="156"/>
      <c r="C185" s="191" t="s">
        <v>316</v>
      </c>
      <c r="D185" s="160"/>
      <c r="E185" s="161">
        <v>1</v>
      </c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48"/>
      <c r="Z185" s="148"/>
      <c r="AA185" s="148"/>
      <c r="AB185" s="148"/>
      <c r="AC185" s="148"/>
      <c r="AD185" s="148"/>
      <c r="AE185" s="148"/>
      <c r="AF185" s="148"/>
      <c r="AG185" s="148" t="s">
        <v>140</v>
      </c>
      <c r="AH185" s="148">
        <v>0</v>
      </c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</row>
    <row r="186" spans="1:60" ht="22.5" outlineLevel="1" x14ac:dyDescent="0.2">
      <c r="A186" s="172">
        <v>54</v>
      </c>
      <c r="B186" s="173" t="s">
        <v>345</v>
      </c>
      <c r="C186" s="190" t="s">
        <v>346</v>
      </c>
      <c r="D186" s="174" t="s">
        <v>159</v>
      </c>
      <c r="E186" s="175">
        <v>0.79800000000000004</v>
      </c>
      <c r="F186" s="176"/>
      <c r="G186" s="177">
        <f>ROUND(E186*F186,2)</f>
        <v>0</v>
      </c>
      <c r="H186" s="176"/>
      <c r="I186" s="177">
        <f>ROUND(E186*H186,2)</f>
        <v>0</v>
      </c>
      <c r="J186" s="176"/>
      <c r="K186" s="177">
        <f>ROUND(E186*J186,2)</f>
        <v>0</v>
      </c>
      <c r="L186" s="177">
        <v>21</v>
      </c>
      <c r="M186" s="177">
        <f>G186*(1+L186/100)</f>
        <v>0</v>
      </c>
      <c r="N186" s="177">
        <v>0</v>
      </c>
      <c r="O186" s="177">
        <f>ROUND(E186*N186,2)</f>
        <v>0</v>
      </c>
      <c r="P186" s="177">
        <v>0</v>
      </c>
      <c r="Q186" s="177">
        <f>ROUND(E186*P186,2)</f>
        <v>0</v>
      </c>
      <c r="R186" s="177"/>
      <c r="S186" s="177" t="s">
        <v>181</v>
      </c>
      <c r="T186" s="178" t="s">
        <v>347</v>
      </c>
      <c r="U186" s="158">
        <v>5.64</v>
      </c>
      <c r="V186" s="158">
        <f>ROUND(E186*U186,2)</f>
        <v>4.5</v>
      </c>
      <c r="W186" s="158"/>
      <c r="X186" s="158" t="s">
        <v>135</v>
      </c>
      <c r="Y186" s="148"/>
      <c r="Z186" s="148"/>
      <c r="AA186" s="148"/>
      <c r="AB186" s="148"/>
      <c r="AC186" s="148"/>
      <c r="AD186" s="148"/>
      <c r="AE186" s="148"/>
      <c r="AF186" s="148"/>
      <c r="AG186" s="148" t="s">
        <v>136</v>
      </c>
      <c r="AH186" s="148"/>
      <c r="AI186" s="148"/>
      <c r="AJ186" s="148"/>
      <c r="AK186" s="148"/>
      <c r="AL186" s="148"/>
      <c r="AM186" s="148"/>
      <c r="AN186" s="148"/>
      <c r="AO186" s="148"/>
      <c r="AP186" s="148"/>
      <c r="AQ186" s="148"/>
      <c r="AR186" s="148"/>
      <c r="AS186" s="148"/>
      <c r="AT186" s="148"/>
      <c r="AU186" s="148"/>
      <c r="AV186" s="148"/>
      <c r="AW186" s="148"/>
      <c r="AX186" s="148"/>
      <c r="AY186" s="148"/>
      <c r="AZ186" s="148"/>
      <c r="BA186" s="148"/>
      <c r="BB186" s="148"/>
      <c r="BC186" s="148"/>
      <c r="BD186" s="148"/>
      <c r="BE186" s="148"/>
      <c r="BF186" s="148"/>
      <c r="BG186" s="148"/>
      <c r="BH186" s="148"/>
    </row>
    <row r="187" spans="1:60" ht="33.75" outlineLevel="1" x14ac:dyDescent="0.2">
      <c r="A187" s="155"/>
      <c r="B187" s="156"/>
      <c r="C187" s="255" t="s">
        <v>348</v>
      </c>
      <c r="D187" s="256"/>
      <c r="E187" s="256"/>
      <c r="F187" s="256"/>
      <c r="G187" s="256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48"/>
      <c r="Z187" s="148"/>
      <c r="AA187" s="148"/>
      <c r="AB187" s="148"/>
      <c r="AC187" s="148"/>
      <c r="AD187" s="148"/>
      <c r="AE187" s="148"/>
      <c r="AF187" s="148"/>
      <c r="AG187" s="148" t="s">
        <v>204</v>
      </c>
      <c r="AH187" s="148"/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79" t="str">
        <f>C187</f>
        <v>Vestavba tabulí se provádí pomocí rámu z přířezů z požárních desek . Rám je spojen šrouby k ocelové nosné konstrukci příčky, do které bude okno osazeno.Do rámu okna se nalepí elastická páska, osadí skleněná tabule a zasilikonuje se . Cena obsahuje přířezy z požárních desek, skleněnou tabuli, elastickou pásku, silikon a spojovací prostředky.</v>
      </c>
      <c r="BB187" s="148"/>
      <c r="BC187" s="148"/>
      <c r="BD187" s="148"/>
      <c r="BE187" s="148"/>
      <c r="BF187" s="148"/>
      <c r="BG187" s="148"/>
      <c r="BH187" s="148"/>
    </row>
    <row r="188" spans="1:60" outlineLevel="1" x14ac:dyDescent="0.2">
      <c r="A188" s="155"/>
      <c r="B188" s="156"/>
      <c r="C188" s="191" t="s">
        <v>349</v>
      </c>
      <c r="D188" s="160"/>
      <c r="E188" s="161">
        <v>0.79800000000000004</v>
      </c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48"/>
      <c r="Z188" s="148"/>
      <c r="AA188" s="148"/>
      <c r="AB188" s="148"/>
      <c r="AC188" s="148"/>
      <c r="AD188" s="148"/>
      <c r="AE188" s="148"/>
      <c r="AF188" s="148"/>
      <c r="AG188" s="148" t="s">
        <v>140</v>
      </c>
      <c r="AH188" s="148">
        <v>0</v>
      </c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</row>
    <row r="189" spans="1:60" ht="22.5" outlineLevel="1" x14ac:dyDescent="0.2">
      <c r="A189" s="172">
        <v>55</v>
      </c>
      <c r="B189" s="173" t="s">
        <v>350</v>
      </c>
      <c r="C189" s="190" t="s">
        <v>351</v>
      </c>
      <c r="D189" s="174" t="s">
        <v>131</v>
      </c>
      <c r="E189" s="175">
        <v>1</v>
      </c>
      <c r="F189" s="176"/>
      <c r="G189" s="177">
        <f>ROUND(E189*F189,2)</f>
        <v>0</v>
      </c>
      <c r="H189" s="176"/>
      <c r="I189" s="177">
        <f>ROUND(E189*H189,2)</f>
        <v>0</v>
      </c>
      <c r="J189" s="176"/>
      <c r="K189" s="177">
        <f>ROUND(E189*J189,2)</f>
        <v>0</v>
      </c>
      <c r="L189" s="177">
        <v>21</v>
      </c>
      <c r="M189" s="177">
        <f>G189*(1+L189/100)</f>
        <v>0</v>
      </c>
      <c r="N189" s="177">
        <v>5.3719999999999997E-2</v>
      </c>
      <c r="O189" s="177">
        <f>ROUND(E189*N189,2)</f>
        <v>0.05</v>
      </c>
      <c r="P189" s="177">
        <v>0</v>
      </c>
      <c r="Q189" s="177">
        <f>ROUND(E189*P189,2)</f>
        <v>0</v>
      </c>
      <c r="R189" s="177"/>
      <c r="S189" s="177" t="s">
        <v>181</v>
      </c>
      <c r="T189" s="178" t="s">
        <v>133</v>
      </c>
      <c r="U189" s="158">
        <v>2.17</v>
      </c>
      <c r="V189" s="158">
        <f>ROUND(E189*U189,2)</f>
        <v>2.17</v>
      </c>
      <c r="W189" s="158"/>
      <c r="X189" s="158" t="s">
        <v>135</v>
      </c>
      <c r="Y189" s="148"/>
      <c r="Z189" s="148"/>
      <c r="AA189" s="148"/>
      <c r="AB189" s="148"/>
      <c r="AC189" s="148"/>
      <c r="AD189" s="148"/>
      <c r="AE189" s="148"/>
      <c r="AF189" s="148"/>
      <c r="AG189" s="148" t="s">
        <v>136</v>
      </c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</row>
    <row r="190" spans="1:60" outlineLevel="1" x14ac:dyDescent="0.2">
      <c r="A190" s="155"/>
      <c r="B190" s="156"/>
      <c r="C190" s="191" t="s">
        <v>256</v>
      </c>
      <c r="D190" s="160"/>
      <c r="E190" s="161">
        <v>1</v>
      </c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48"/>
      <c r="Z190" s="148"/>
      <c r="AA190" s="148"/>
      <c r="AB190" s="148"/>
      <c r="AC190" s="148"/>
      <c r="AD190" s="148"/>
      <c r="AE190" s="148"/>
      <c r="AF190" s="148"/>
      <c r="AG190" s="148" t="s">
        <v>140</v>
      </c>
      <c r="AH190" s="148">
        <v>0</v>
      </c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</row>
    <row r="191" spans="1:60" ht="22.5" outlineLevel="1" x14ac:dyDescent="0.2">
      <c r="A191" s="172">
        <v>56</v>
      </c>
      <c r="B191" s="173" t="s">
        <v>352</v>
      </c>
      <c r="C191" s="190" t="s">
        <v>353</v>
      </c>
      <c r="D191" s="174" t="s">
        <v>131</v>
      </c>
      <c r="E191" s="175">
        <v>1</v>
      </c>
      <c r="F191" s="176"/>
      <c r="G191" s="177">
        <f>ROUND(E191*F191,2)</f>
        <v>0</v>
      </c>
      <c r="H191" s="176"/>
      <c r="I191" s="177">
        <f>ROUND(E191*H191,2)</f>
        <v>0</v>
      </c>
      <c r="J191" s="176"/>
      <c r="K191" s="177">
        <f>ROUND(E191*J191,2)</f>
        <v>0</v>
      </c>
      <c r="L191" s="177">
        <v>21</v>
      </c>
      <c r="M191" s="177">
        <f>G191*(1+L191/100)</f>
        <v>0</v>
      </c>
      <c r="N191" s="177">
        <v>5.3719999999999997E-2</v>
      </c>
      <c r="O191" s="177">
        <f>ROUND(E191*N191,2)</f>
        <v>0.05</v>
      </c>
      <c r="P191" s="177">
        <v>0</v>
      </c>
      <c r="Q191" s="177">
        <f>ROUND(E191*P191,2)</f>
        <v>0</v>
      </c>
      <c r="R191" s="177"/>
      <c r="S191" s="177" t="s">
        <v>181</v>
      </c>
      <c r="T191" s="178" t="s">
        <v>188</v>
      </c>
      <c r="U191" s="158">
        <v>2.17</v>
      </c>
      <c r="V191" s="158">
        <f>ROUND(E191*U191,2)</f>
        <v>2.17</v>
      </c>
      <c r="W191" s="158"/>
      <c r="X191" s="158" t="s">
        <v>135</v>
      </c>
      <c r="Y191" s="148"/>
      <c r="Z191" s="148"/>
      <c r="AA191" s="148"/>
      <c r="AB191" s="148"/>
      <c r="AC191" s="148"/>
      <c r="AD191" s="148"/>
      <c r="AE191" s="148"/>
      <c r="AF191" s="148"/>
      <c r="AG191" s="148" t="s">
        <v>136</v>
      </c>
      <c r="AH191" s="148"/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/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48"/>
    </row>
    <row r="192" spans="1:60" outlineLevel="1" x14ac:dyDescent="0.2">
      <c r="A192" s="155"/>
      <c r="B192" s="156"/>
      <c r="C192" s="191" t="s">
        <v>354</v>
      </c>
      <c r="D192" s="160"/>
      <c r="E192" s="161">
        <v>1</v>
      </c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48"/>
      <c r="Z192" s="148"/>
      <c r="AA192" s="148"/>
      <c r="AB192" s="148"/>
      <c r="AC192" s="148"/>
      <c r="AD192" s="148"/>
      <c r="AE192" s="148"/>
      <c r="AF192" s="148"/>
      <c r="AG192" s="148" t="s">
        <v>140</v>
      </c>
      <c r="AH192" s="148">
        <v>0</v>
      </c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8"/>
      <c r="AY192" s="148"/>
      <c r="AZ192" s="148"/>
      <c r="BA192" s="148"/>
      <c r="BB192" s="148"/>
      <c r="BC192" s="148"/>
      <c r="BD192" s="148"/>
      <c r="BE192" s="148"/>
      <c r="BF192" s="148"/>
      <c r="BG192" s="148"/>
      <c r="BH192" s="148"/>
    </row>
    <row r="193" spans="1:60" ht="22.5" outlineLevel="1" x14ac:dyDescent="0.2">
      <c r="A193" s="172">
        <v>57</v>
      </c>
      <c r="B193" s="173" t="s">
        <v>355</v>
      </c>
      <c r="C193" s="190" t="s">
        <v>356</v>
      </c>
      <c r="D193" s="174" t="s">
        <v>131</v>
      </c>
      <c r="E193" s="175">
        <v>1</v>
      </c>
      <c r="F193" s="176"/>
      <c r="G193" s="177">
        <f>ROUND(E193*F193,2)</f>
        <v>0</v>
      </c>
      <c r="H193" s="176"/>
      <c r="I193" s="177">
        <f>ROUND(E193*H193,2)</f>
        <v>0</v>
      </c>
      <c r="J193" s="176"/>
      <c r="K193" s="177">
        <f>ROUND(E193*J193,2)</f>
        <v>0</v>
      </c>
      <c r="L193" s="177">
        <v>21</v>
      </c>
      <c r="M193" s="177">
        <f>G193*(1+L193/100)</f>
        <v>0</v>
      </c>
      <c r="N193" s="177">
        <v>6.6210000000000005E-2</v>
      </c>
      <c r="O193" s="177">
        <f>ROUND(E193*N193,2)</f>
        <v>7.0000000000000007E-2</v>
      </c>
      <c r="P193" s="177">
        <v>0</v>
      </c>
      <c r="Q193" s="177">
        <f>ROUND(E193*P193,2)</f>
        <v>0</v>
      </c>
      <c r="R193" s="177"/>
      <c r="S193" s="177" t="s">
        <v>181</v>
      </c>
      <c r="T193" s="178" t="s">
        <v>133</v>
      </c>
      <c r="U193" s="158">
        <v>2.1</v>
      </c>
      <c r="V193" s="158">
        <f>ROUND(E193*U193,2)</f>
        <v>2.1</v>
      </c>
      <c r="W193" s="158"/>
      <c r="X193" s="158" t="s">
        <v>135</v>
      </c>
      <c r="Y193" s="148"/>
      <c r="Z193" s="148"/>
      <c r="AA193" s="148"/>
      <c r="AB193" s="148"/>
      <c r="AC193" s="148"/>
      <c r="AD193" s="148"/>
      <c r="AE193" s="148"/>
      <c r="AF193" s="148"/>
      <c r="AG193" s="148" t="s">
        <v>136</v>
      </c>
      <c r="AH193" s="148"/>
      <c r="AI193" s="148"/>
      <c r="AJ193" s="148"/>
      <c r="AK193" s="148"/>
      <c r="AL193" s="148"/>
      <c r="AM193" s="148"/>
      <c r="AN193" s="14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AZ193" s="148"/>
      <c r="BA193" s="148"/>
      <c r="BB193" s="148"/>
      <c r="BC193" s="148"/>
      <c r="BD193" s="148"/>
      <c r="BE193" s="148"/>
      <c r="BF193" s="148"/>
      <c r="BG193" s="148"/>
      <c r="BH193" s="148"/>
    </row>
    <row r="194" spans="1:60" outlineLevel="1" x14ac:dyDescent="0.2">
      <c r="A194" s="155"/>
      <c r="B194" s="156"/>
      <c r="C194" s="191" t="s">
        <v>295</v>
      </c>
      <c r="D194" s="160"/>
      <c r="E194" s="161">
        <v>1</v>
      </c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48"/>
      <c r="Z194" s="148"/>
      <c r="AA194" s="148"/>
      <c r="AB194" s="148"/>
      <c r="AC194" s="148"/>
      <c r="AD194" s="148"/>
      <c r="AE194" s="148"/>
      <c r="AF194" s="148"/>
      <c r="AG194" s="148" t="s">
        <v>140</v>
      </c>
      <c r="AH194" s="148">
        <v>0</v>
      </c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8"/>
      <c r="AY194" s="148"/>
      <c r="AZ194" s="148"/>
      <c r="BA194" s="148"/>
      <c r="BB194" s="148"/>
      <c r="BC194" s="148"/>
      <c r="BD194" s="148"/>
      <c r="BE194" s="148"/>
      <c r="BF194" s="148"/>
      <c r="BG194" s="148"/>
      <c r="BH194" s="148"/>
    </row>
    <row r="195" spans="1:60" ht="22.5" outlineLevel="1" x14ac:dyDescent="0.2">
      <c r="A195" s="172">
        <v>58</v>
      </c>
      <c r="B195" s="173" t="s">
        <v>357</v>
      </c>
      <c r="C195" s="190" t="s">
        <v>358</v>
      </c>
      <c r="D195" s="174" t="s">
        <v>131</v>
      </c>
      <c r="E195" s="175">
        <v>1</v>
      </c>
      <c r="F195" s="176"/>
      <c r="G195" s="177">
        <f>ROUND(E195*F195,2)</f>
        <v>0</v>
      </c>
      <c r="H195" s="176"/>
      <c r="I195" s="177">
        <f>ROUND(E195*H195,2)</f>
        <v>0</v>
      </c>
      <c r="J195" s="176"/>
      <c r="K195" s="177">
        <f>ROUND(E195*J195,2)</f>
        <v>0</v>
      </c>
      <c r="L195" s="177">
        <v>21</v>
      </c>
      <c r="M195" s="177">
        <f>G195*(1+L195/100)</f>
        <v>0</v>
      </c>
      <c r="N195" s="177">
        <v>9.4759999999999997E-2</v>
      </c>
      <c r="O195" s="177">
        <f>ROUND(E195*N195,2)</f>
        <v>0.09</v>
      </c>
      <c r="P195" s="177">
        <v>0</v>
      </c>
      <c r="Q195" s="177">
        <f>ROUND(E195*P195,2)</f>
        <v>0</v>
      </c>
      <c r="R195" s="177"/>
      <c r="S195" s="177" t="s">
        <v>181</v>
      </c>
      <c r="T195" s="178" t="s">
        <v>133</v>
      </c>
      <c r="U195" s="158">
        <v>2.4900000000000002</v>
      </c>
      <c r="V195" s="158">
        <f>ROUND(E195*U195,2)</f>
        <v>2.4900000000000002</v>
      </c>
      <c r="W195" s="158"/>
      <c r="X195" s="158" t="s">
        <v>135</v>
      </c>
      <c r="Y195" s="148"/>
      <c r="Z195" s="148"/>
      <c r="AA195" s="148"/>
      <c r="AB195" s="148"/>
      <c r="AC195" s="148"/>
      <c r="AD195" s="148"/>
      <c r="AE195" s="148"/>
      <c r="AF195" s="148"/>
      <c r="AG195" s="148" t="s">
        <v>136</v>
      </c>
      <c r="AH195" s="148"/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8"/>
      <c r="AY195" s="148"/>
      <c r="AZ195" s="148"/>
      <c r="BA195" s="148"/>
      <c r="BB195" s="148"/>
      <c r="BC195" s="148"/>
      <c r="BD195" s="148"/>
      <c r="BE195" s="148"/>
      <c r="BF195" s="148"/>
      <c r="BG195" s="148"/>
      <c r="BH195" s="148"/>
    </row>
    <row r="196" spans="1:60" outlineLevel="1" x14ac:dyDescent="0.2">
      <c r="A196" s="155"/>
      <c r="B196" s="156"/>
      <c r="C196" s="191" t="s">
        <v>295</v>
      </c>
      <c r="D196" s="160"/>
      <c r="E196" s="161">
        <v>1</v>
      </c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48"/>
      <c r="Z196" s="148"/>
      <c r="AA196" s="148"/>
      <c r="AB196" s="148"/>
      <c r="AC196" s="148"/>
      <c r="AD196" s="148"/>
      <c r="AE196" s="148"/>
      <c r="AF196" s="148"/>
      <c r="AG196" s="148" t="s">
        <v>140</v>
      </c>
      <c r="AH196" s="148">
        <v>0</v>
      </c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8"/>
      <c r="AY196" s="148"/>
      <c r="AZ196" s="148"/>
      <c r="BA196" s="148"/>
      <c r="BB196" s="148"/>
      <c r="BC196" s="148"/>
      <c r="BD196" s="148"/>
      <c r="BE196" s="148"/>
      <c r="BF196" s="148"/>
      <c r="BG196" s="148"/>
      <c r="BH196" s="148"/>
    </row>
    <row r="197" spans="1:60" ht="22.5" outlineLevel="1" x14ac:dyDescent="0.2">
      <c r="A197" s="172">
        <v>59</v>
      </c>
      <c r="B197" s="173" t="s">
        <v>359</v>
      </c>
      <c r="C197" s="190" t="s">
        <v>360</v>
      </c>
      <c r="D197" s="174" t="s">
        <v>131</v>
      </c>
      <c r="E197" s="175">
        <v>1</v>
      </c>
      <c r="F197" s="176"/>
      <c r="G197" s="177">
        <f>ROUND(E197*F197,2)</f>
        <v>0</v>
      </c>
      <c r="H197" s="176"/>
      <c r="I197" s="177">
        <f>ROUND(E197*H197,2)</f>
        <v>0</v>
      </c>
      <c r="J197" s="176"/>
      <c r="K197" s="177">
        <f>ROUND(E197*J197,2)</f>
        <v>0</v>
      </c>
      <c r="L197" s="177">
        <v>21</v>
      </c>
      <c r="M197" s="177">
        <f>G197*(1+L197/100)</f>
        <v>0</v>
      </c>
      <c r="N197" s="177">
        <v>9.7960000000000005E-2</v>
      </c>
      <c r="O197" s="177">
        <f>ROUND(E197*N197,2)</f>
        <v>0.1</v>
      </c>
      <c r="P197" s="177">
        <v>0</v>
      </c>
      <c r="Q197" s="177">
        <f>ROUND(E197*P197,2)</f>
        <v>0</v>
      </c>
      <c r="R197" s="177"/>
      <c r="S197" s="177" t="s">
        <v>181</v>
      </c>
      <c r="T197" s="178" t="s">
        <v>133</v>
      </c>
      <c r="U197" s="158">
        <v>2.4900000000000002</v>
      </c>
      <c r="V197" s="158">
        <f>ROUND(E197*U197,2)</f>
        <v>2.4900000000000002</v>
      </c>
      <c r="W197" s="158"/>
      <c r="X197" s="158" t="s">
        <v>135</v>
      </c>
      <c r="Y197" s="148"/>
      <c r="Z197" s="148"/>
      <c r="AA197" s="148"/>
      <c r="AB197" s="148"/>
      <c r="AC197" s="148"/>
      <c r="AD197" s="148"/>
      <c r="AE197" s="148"/>
      <c r="AF197" s="148"/>
      <c r="AG197" s="148" t="s">
        <v>136</v>
      </c>
      <c r="AH197" s="148"/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</row>
    <row r="198" spans="1:60" outlineLevel="1" x14ac:dyDescent="0.2">
      <c r="A198" s="155"/>
      <c r="B198" s="156"/>
      <c r="C198" s="191" t="s">
        <v>301</v>
      </c>
      <c r="D198" s="160"/>
      <c r="E198" s="161">
        <v>1</v>
      </c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48"/>
      <c r="Z198" s="148"/>
      <c r="AA198" s="148"/>
      <c r="AB198" s="148"/>
      <c r="AC198" s="148"/>
      <c r="AD198" s="148"/>
      <c r="AE198" s="148"/>
      <c r="AF198" s="148"/>
      <c r="AG198" s="148" t="s">
        <v>140</v>
      </c>
      <c r="AH198" s="148">
        <v>0</v>
      </c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48"/>
      <c r="BB198" s="148"/>
      <c r="BC198" s="148"/>
      <c r="BD198" s="148"/>
      <c r="BE198" s="148"/>
      <c r="BF198" s="148"/>
      <c r="BG198" s="148"/>
      <c r="BH198" s="148"/>
    </row>
    <row r="199" spans="1:60" x14ac:dyDescent="0.2">
      <c r="A199" s="166" t="s">
        <v>127</v>
      </c>
      <c r="B199" s="167" t="s">
        <v>74</v>
      </c>
      <c r="C199" s="189" t="s">
        <v>75</v>
      </c>
      <c r="D199" s="168"/>
      <c r="E199" s="169"/>
      <c r="F199" s="170"/>
      <c r="G199" s="170">
        <f>SUMIF(AG200:AG203,"&lt;&gt;NOR",G200:G203)</f>
        <v>0</v>
      </c>
      <c r="H199" s="170"/>
      <c r="I199" s="170">
        <f>SUM(I200:I203)</f>
        <v>0</v>
      </c>
      <c r="J199" s="170"/>
      <c r="K199" s="170">
        <f>SUM(K200:K203)</f>
        <v>0</v>
      </c>
      <c r="L199" s="170"/>
      <c r="M199" s="170">
        <f>SUM(M200:M203)</f>
        <v>0</v>
      </c>
      <c r="N199" s="170"/>
      <c r="O199" s="170">
        <f>SUM(O200:O203)</f>
        <v>0.1</v>
      </c>
      <c r="P199" s="170"/>
      <c r="Q199" s="170">
        <f>SUM(Q200:Q203)</f>
        <v>0</v>
      </c>
      <c r="R199" s="170"/>
      <c r="S199" s="170"/>
      <c r="T199" s="171"/>
      <c r="U199" s="165"/>
      <c r="V199" s="165">
        <f>SUM(V200:V203)</f>
        <v>1.02</v>
      </c>
      <c r="W199" s="165"/>
      <c r="X199" s="165"/>
      <c r="AG199" t="s">
        <v>128</v>
      </c>
    </row>
    <row r="200" spans="1:60" outlineLevel="1" x14ac:dyDescent="0.2">
      <c r="A200" s="172">
        <v>60</v>
      </c>
      <c r="B200" s="173" t="s">
        <v>361</v>
      </c>
      <c r="C200" s="190" t="s">
        <v>362</v>
      </c>
      <c r="D200" s="174" t="s">
        <v>131</v>
      </c>
      <c r="E200" s="175">
        <v>6</v>
      </c>
      <c r="F200" s="176"/>
      <c r="G200" s="177">
        <f>ROUND(E200*F200,2)</f>
        <v>0</v>
      </c>
      <c r="H200" s="176"/>
      <c r="I200" s="177">
        <f>ROUND(E200*H200,2)</f>
        <v>0</v>
      </c>
      <c r="J200" s="176"/>
      <c r="K200" s="177">
        <f>ROUND(E200*J200,2)</f>
        <v>0</v>
      </c>
      <c r="L200" s="177">
        <v>21</v>
      </c>
      <c r="M200" s="177">
        <f>G200*(1+L200/100)</f>
        <v>0</v>
      </c>
      <c r="N200" s="177">
        <v>1.0000000000000001E-5</v>
      </c>
      <c r="O200" s="177">
        <f>ROUND(E200*N200,2)</f>
        <v>0</v>
      </c>
      <c r="P200" s="177">
        <v>0</v>
      </c>
      <c r="Q200" s="177">
        <f>ROUND(E200*P200,2)</f>
        <v>0</v>
      </c>
      <c r="R200" s="177" t="s">
        <v>152</v>
      </c>
      <c r="S200" s="177" t="s">
        <v>133</v>
      </c>
      <c r="T200" s="178" t="s">
        <v>134</v>
      </c>
      <c r="U200" s="158">
        <v>0.17</v>
      </c>
      <c r="V200" s="158">
        <f>ROUND(E200*U200,2)</f>
        <v>1.02</v>
      </c>
      <c r="W200" s="158"/>
      <c r="X200" s="158" t="s">
        <v>135</v>
      </c>
      <c r="Y200" s="148"/>
      <c r="Z200" s="148"/>
      <c r="AA200" s="148"/>
      <c r="AB200" s="148"/>
      <c r="AC200" s="148"/>
      <c r="AD200" s="148"/>
      <c r="AE200" s="148"/>
      <c r="AF200" s="148"/>
      <c r="AG200" s="148" t="s">
        <v>136</v>
      </c>
      <c r="AH200" s="148"/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  <c r="BB200" s="148"/>
      <c r="BC200" s="148"/>
      <c r="BD200" s="148"/>
      <c r="BE200" s="148"/>
      <c r="BF200" s="148"/>
      <c r="BG200" s="148"/>
      <c r="BH200" s="148"/>
    </row>
    <row r="201" spans="1:60" outlineLevel="1" x14ac:dyDescent="0.2">
      <c r="A201" s="155"/>
      <c r="B201" s="156"/>
      <c r="C201" s="191" t="s">
        <v>363</v>
      </c>
      <c r="D201" s="160"/>
      <c r="E201" s="161">
        <v>6</v>
      </c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48"/>
      <c r="Z201" s="148"/>
      <c r="AA201" s="148"/>
      <c r="AB201" s="148"/>
      <c r="AC201" s="148"/>
      <c r="AD201" s="148"/>
      <c r="AE201" s="148"/>
      <c r="AF201" s="148"/>
      <c r="AG201" s="148" t="s">
        <v>140</v>
      </c>
      <c r="AH201" s="148">
        <v>0</v>
      </c>
      <c r="AI201" s="148"/>
      <c r="AJ201" s="148"/>
      <c r="AK201" s="148"/>
      <c r="AL201" s="148"/>
      <c r="AM201" s="148"/>
      <c r="AN201" s="148"/>
      <c r="AO201" s="148"/>
      <c r="AP201" s="148"/>
      <c r="AQ201" s="148"/>
      <c r="AR201" s="148"/>
      <c r="AS201" s="148"/>
      <c r="AT201" s="148"/>
      <c r="AU201" s="148"/>
      <c r="AV201" s="148"/>
      <c r="AW201" s="148"/>
      <c r="AX201" s="148"/>
      <c r="AY201" s="148"/>
      <c r="AZ201" s="148"/>
      <c r="BA201" s="148"/>
      <c r="BB201" s="148"/>
      <c r="BC201" s="148"/>
      <c r="BD201" s="148"/>
      <c r="BE201" s="148"/>
      <c r="BF201" s="148"/>
      <c r="BG201" s="148"/>
      <c r="BH201" s="148"/>
    </row>
    <row r="202" spans="1:60" ht="22.5" outlineLevel="1" x14ac:dyDescent="0.2">
      <c r="A202" s="172">
        <v>61</v>
      </c>
      <c r="B202" s="173" t="s">
        <v>364</v>
      </c>
      <c r="C202" s="190" t="s">
        <v>365</v>
      </c>
      <c r="D202" s="174" t="s">
        <v>131</v>
      </c>
      <c r="E202" s="175">
        <v>6</v>
      </c>
      <c r="F202" s="176"/>
      <c r="G202" s="177">
        <f>ROUND(E202*F202,2)</f>
        <v>0</v>
      </c>
      <c r="H202" s="176"/>
      <c r="I202" s="177">
        <f>ROUND(E202*H202,2)</f>
        <v>0</v>
      </c>
      <c r="J202" s="176"/>
      <c r="K202" s="177">
        <f>ROUND(E202*J202,2)</f>
        <v>0</v>
      </c>
      <c r="L202" s="177">
        <v>21</v>
      </c>
      <c r="M202" s="177">
        <f>G202*(1+L202/100)</f>
        <v>0</v>
      </c>
      <c r="N202" s="177">
        <v>1.66E-2</v>
      </c>
      <c r="O202" s="177">
        <f>ROUND(E202*N202,2)</f>
        <v>0.1</v>
      </c>
      <c r="P202" s="177">
        <v>0</v>
      </c>
      <c r="Q202" s="177">
        <f>ROUND(E202*P202,2)</f>
        <v>0</v>
      </c>
      <c r="R202" s="177" t="s">
        <v>366</v>
      </c>
      <c r="S202" s="177" t="s">
        <v>133</v>
      </c>
      <c r="T202" s="178" t="s">
        <v>134</v>
      </c>
      <c r="U202" s="158">
        <v>0</v>
      </c>
      <c r="V202" s="158">
        <f>ROUND(E202*U202,2)</f>
        <v>0</v>
      </c>
      <c r="W202" s="158"/>
      <c r="X202" s="158" t="s">
        <v>367</v>
      </c>
      <c r="Y202" s="148"/>
      <c r="Z202" s="148"/>
      <c r="AA202" s="148"/>
      <c r="AB202" s="148"/>
      <c r="AC202" s="148"/>
      <c r="AD202" s="148"/>
      <c r="AE202" s="148"/>
      <c r="AF202" s="148"/>
      <c r="AG202" s="148" t="s">
        <v>368</v>
      </c>
      <c r="AH202" s="148"/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8"/>
      <c r="AY202" s="148"/>
      <c r="AZ202" s="148"/>
      <c r="BA202" s="148"/>
      <c r="BB202" s="148"/>
      <c r="BC202" s="148"/>
      <c r="BD202" s="148"/>
      <c r="BE202" s="148"/>
      <c r="BF202" s="148"/>
      <c r="BG202" s="148"/>
      <c r="BH202" s="148"/>
    </row>
    <row r="203" spans="1:60" outlineLevel="1" x14ac:dyDescent="0.2">
      <c r="A203" s="155"/>
      <c r="B203" s="156"/>
      <c r="C203" s="191" t="s">
        <v>363</v>
      </c>
      <c r="D203" s="160"/>
      <c r="E203" s="161">
        <v>6</v>
      </c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48"/>
      <c r="Z203" s="148"/>
      <c r="AA203" s="148"/>
      <c r="AB203" s="148"/>
      <c r="AC203" s="148"/>
      <c r="AD203" s="148"/>
      <c r="AE203" s="148"/>
      <c r="AF203" s="148"/>
      <c r="AG203" s="148" t="s">
        <v>140</v>
      </c>
      <c r="AH203" s="148">
        <v>0</v>
      </c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</row>
    <row r="204" spans="1:60" x14ac:dyDescent="0.2">
      <c r="A204" s="166" t="s">
        <v>127</v>
      </c>
      <c r="B204" s="167" t="s">
        <v>76</v>
      </c>
      <c r="C204" s="189" t="s">
        <v>77</v>
      </c>
      <c r="D204" s="168"/>
      <c r="E204" s="169"/>
      <c r="F204" s="170"/>
      <c r="G204" s="170">
        <f>SUMIF(AG205:AG276,"&lt;&gt;NOR",G205:G276)</f>
        <v>0</v>
      </c>
      <c r="H204" s="170"/>
      <c r="I204" s="170">
        <f>SUM(I205:I276)</f>
        <v>0</v>
      </c>
      <c r="J204" s="170"/>
      <c r="K204" s="170">
        <f>SUM(K205:K276)</f>
        <v>0</v>
      </c>
      <c r="L204" s="170"/>
      <c r="M204" s="170">
        <f>SUM(M205:M276)</f>
        <v>0</v>
      </c>
      <c r="N204" s="170"/>
      <c r="O204" s="170">
        <f>SUM(O205:O276)</f>
        <v>0.05</v>
      </c>
      <c r="P204" s="170"/>
      <c r="Q204" s="170">
        <f>SUM(Q205:Q276)</f>
        <v>14.940000000000001</v>
      </c>
      <c r="R204" s="170"/>
      <c r="S204" s="170"/>
      <c r="T204" s="171"/>
      <c r="U204" s="165"/>
      <c r="V204" s="165">
        <f>SUM(V205:V276)</f>
        <v>77.789999999999992</v>
      </c>
      <c r="W204" s="165"/>
      <c r="X204" s="165"/>
      <c r="AG204" t="s">
        <v>128</v>
      </c>
    </row>
    <row r="205" spans="1:60" outlineLevel="1" x14ac:dyDescent="0.2">
      <c r="A205" s="172">
        <v>62</v>
      </c>
      <c r="B205" s="173" t="s">
        <v>369</v>
      </c>
      <c r="C205" s="190" t="s">
        <v>370</v>
      </c>
      <c r="D205" s="174" t="s">
        <v>159</v>
      </c>
      <c r="E205" s="175">
        <v>22.331099999999999</v>
      </c>
      <c r="F205" s="176"/>
      <c r="G205" s="177">
        <f>ROUND(E205*F205,2)</f>
        <v>0</v>
      </c>
      <c r="H205" s="176"/>
      <c r="I205" s="177">
        <f>ROUND(E205*H205,2)</f>
        <v>0</v>
      </c>
      <c r="J205" s="176"/>
      <c r="K205" s="177">
        <f>ROUND(E205*J205,2)</f>
        <v>0</v>
      </c>
      <c r="L205" s="177">
        <v>21</v>
      </c>
      <c r="M205" s="177">
        <f>G205*(1+L205/100)</f>
        <v>0</v>
      </c>
      <c r="N205" s="177">
        <v>6.7000000000000002E-4</v>
      </c>
      <c r="O205" s="177">
        <f>ROUND(E205*N205,2)</f>
        <v>0.01</v>
      </c>
      <c r="P205" s="177">
        <v>0.31900000000000001</v>
      </c>
      <c r="Q205" s="177">
        <f>ROUND(E205*P205,2)</f>
        <v>7.12</v>
      </c>
      <c r="R205" s="177" t="s">
        <v>371</v>
      </c>
      <c r="S205" s="177" t="s">
        <v>133</v>
      </c>
      <c r="T205" s="178" t="s">
        <v>134</v>
      </c>
      <c r="U205" s="158">
        <v>0.32</v>
      </c>
      <c r="V205" s="158">
        <f>ROUND(E205*U205,2)</f>
        <v>7.15</v>
      </c>
      <c r="W205" s="158"/>
      <c r="X205" s="158" t="s">
        <v>135</v>
      </c>
      <c r="Y205" s="148"/>
      <c r="Z205" s="148"/>
      <c r="AA205" s="148"/>
      <c r="AB205" s="148"/>
      <c r="AC205" s="148"/>
      <c r="AD205" s="148"/>
      <c r="AE205" s="148"/>
      <c r="AF205" s="148"/>
      <c r="AG205" s="148" t="s">
        <v>136</v>
      </c>
      <c r="AH205" s="148"/>
      <c r="AI205" s="148"/>
      <c r="AJ205" s="148"/>
      <c r="AK205" s="148"/>
      <c r="AL205" s="148"/>
      <c r="AM205" s="148"/>
      <c r="AN205" s="148"/>
      <c r="AO205" s="148"/>
      <c r="AP205" s="148"/>
      <c r="AQ205" s="148"/>
      <c r="AR205" s="148"/>
      <c r="AS205" s="148"/>
      <c r="AT205" s="148"/>
      <c r="AU205" s="148"/>
      <c r="AV205" s="148"/>
      <c r="AW205" s="148"/>
      <c r="AX205" s="148"/>
      <c r="AY205" s="148"/>
      <c r="AZ205" s="148"/>
      <c r="BA205" s="148"/>
      <c r="BB205" s="148"/>
      <c r="BC205" s="148"/>
      <c r="BD205" s="148"/>
      <c r="BE205" s="148"/>
      <c r="BF205" s="148"/>
      <c r="BG205" s="148"/>
      <c r="BH205" s="148"/>
    </row>
    <row r="206" spans="1:60" ht="22.5" outlineLevel="1" x14ac:dyDescent="0.2">
      <c r="A206" s="155"/>
      <c r="B206" s="156"/>
      <c r="C206" s="257" t="s">
        <v>372</v>
      </c>
      <c r="D206" s="258"/>
      <c r="E206" s="258"/>
      <c r="F206" s="258"/>
      <c r="G206" s="2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48"/>
      <c r="Z206" s="148"/>
      <c r="AA206" s="148"/>
      <c r="AB206" s="148"/>
      <c r="AC206" s="148"/>
      <c r="AD206" s="148"/>
      <c r="AE206" s="148"/>
      <c r="AF206" s="148"/>
      <c r="AG206" s="148" t="s">
        <v>138</v>
      </c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48"/>
      <c r="AS206" s="148"/>
      <c r="AT206" s="148"/>
      <c r="AU206" s="148"/>
      <c r="AV206" s="148"/>
      <c r="AW206" s="148"/>
      <c r="AX206" s="148"/>
      <c r="AY206" s="148"/>
      <c r="AZ206" s="148"/>
      <c r="BA206" s="179" t="str">
        <f>C206</f>
        <v>nebo vybourání otvorů průřezové plochy přes 4 m2 v příčkách, včetně pomocného lešení o výšce podlahy do 1900 mm a pro zatížení do 1,5 kPa  (150 kg/m2),</v>
      </c>
      <c r="BB206" s="148"/>
      <c r="BC206" s="148"/>
      <c r="BD206" s="148"/>
      <c r="BE206" s="148"/>
      <c r="BF206" s="148"/>
      <c r="BG206" s="148"/>
      <c r="BH206" s="148"/>
    </row>
    <row r="207" spans="1:60" outlineLevel="1" x14ac:dyDescent="0.2">
      <c r="A207" s="155"/>
      <c r="B207" s="156"/>
      <c r="C207" s="191" t="s">
        <v>373</v>
      </c>
      <c r="D207" s="160"/>
      <c r="E207" s="161">
        <v>7.5750000000000002</v>
      </c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48"/>
      <c r="Z207" s="148"/>
      <c r="AA207" s="148"/>
      <c r="AB207" s="148"/>
      <c r="AC207" s="148"/>
      <c r="AD207" s="148"/>
      <c r="AE207" s="148"/>
      <c r="AF207" s="148"/>
      <c r="AG207" s="148" t="s">
        <v>140</v>
      </c>
      <c r="AH207" s="148">
        <v>0</v>
      </c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8"/>
      <c r="AY207" s="148"/>
      <c r="AZ207" s="148"/>
      <c r="BA207" s="148"/>
      <c r="BB207" s="148"/>
      <c r="BC207" s="148"/>
      <c r="BD207" s="148"/>
      <c r="BE207" s="148"/>
      <c r="BF207" s="148"/>
      <c r="BG207" s="148"/>
      <c r="BH207" s="148"/>
    </row>
    <row r="208" spans="1:60" outlineLevel="1" x14ac:dyDescent="0.2">
      <c r="A208" s="155"/>
      <c r="B208" s="156"/>
      <c r="C208" s="191" t="s">
        <v>374</v>
      </c>
      <c r="D208" s="160"/>
      <c r="E208" s="161">
        <v>7.3326000000000002</v>
      </c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48"/>
      <c r="Z208" s="148"/>
      <c r="AA208" s="148"/>
      <c r="AB208" s="148"/>
      <c r="AC208" s="148"/>
      <c r="AD208" s="148"/>
      <c r="AE208" s="148"/>
      <c r="AF208" s="148"/>
      <c r="AG208" s="148" t="s">
        <v>140</v>
      </c>
      <c r="AH208" s="148">
        <v>0</v>
      </c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48"/>
      <c r="BB208" s="148"/>
      <c r="BC208" s="148"/>
      <c r="BD208" s="148"/>
      <c r="BE208" s="148"/>
      <c r="BF208" s="148"/>
      <c r="BG208" s="148"/>
      <c r="BH208" s="148"/>
    </row>
    <row r="209" spans="1:60" outlineLevel="1" x14ac:dyDescent="0.2">
      <c r="A209" s="155"/>
      <c r="B209" s="156"/>
      <c r="C209" s="191" t="s">
        <v>375</v>
      </c>
      <c r="D209" s="160"/>
      <c r="E209" s="161">
        <v>7.4234999999999998</v>
      </c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48"/>
      <c r="Z209" s="148"/>
      <c r="AA209" s="148"/>
      <c r="AB209" s="148"/>
      <c r="AC209" s="148"/>
      <c r="AD209" s="148"/>
      <c r="AE209" s="148"/>
      <c r="AF209" s="148"/>
      <c r="AG209" s="148" t="s">
        <v>140</v>
      </c>
      <c r="AH209" s="148">
        <v>0</v>
      </c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8"/>
      <c r="AY209" s="148"/>
      <c r="AZ209" s="148"/>
      <c r="BA209" s="148"/>
      <c r="BB209" s="148"/>
      <c r="BC209" s="148"/>
      <c r="BD209" s="148"/>
      <c r="BE209" s="148"/>
      <c r="BF209" s="148"/>
      <c r="BG209" s="148"/>
      <c r="BH209" s="148"/>
    </row>
    <row r="210" spans="1:60" ht="22.5" outlineLevel="1" x14ac:dyDescent="0.2">
      <c r="A210" s="172">
        <v>63</v>
      </c>
      <c r="B210" s="173" t="s">
        <v>376</v>
      </c>
      <c r="C210" s="190" t="s">
        <v>377</v>
      </c>
      <c r="D210" s="174" t="s">
        <v>159</v>
      </c>
      <c r="E210" s="175">
        <v>19.571999999999999</v>
      </c>
      <c r="F210" s="176"/>
      <c r="G210" s="177">
        <f>ROUND(E210*F210,2)</f>
        <v>0</v>
      </c>
      <c r="H210" s="176"/>
      <c r="I210" s="177">
        <f>ROUND(E210*H210,2)</f>
        <v>0</v>
      </c>
      <c r="J210" s="176"/>
      <c r="K210" s="177">
        <f>ROUND(E210*J210,2)</f>
        <v>0</v>
      </c>
      <c r="L210" s="177">
        <v>21</v>
      </c>
      <c r="M210" s="177">
        <f>G210*(1+L210/100)</f>
        <v>0</v>
      </c>
      <c r="N210" s="177">
        <v>3.3E-4</v>
      </c>
      <c r="O210" s="177">
        <f>ROUND(E210*N210,2)</f>
        <v>0.01</v>
      </c>
      <c r="P210" s="177">
        <v>2.198E-2</v>
      </c>
      <c r="Q210" s="177">
        <f>ROUND(E210*P210,2)</f>
        <v>0.43</v>
      </c>
      <c r="R210" s="177" t="s">
        <v>371</v>
      </c>
      <c r="S210" s="177" t="s">
        <v>133</v>
      </c>
      <c r="T210" s="178" t="s">
        <v>134</v>
      </c>
      <c r="U210" s="158">
        <v>0.33</v>
      </c>
      <c r="V210" s="158">
        <f>ROUND(E210*U210,2)</f>
        <v>6.46</v>
      </c>
      <c r="W210" s="158"/>
      <c r="X210" s="158" t="s">
        <v>135</v>
      </c>
      <c r="Y210" s="148"/>
      <c r="Z210" s="148"/>
      <c r="AA210" s="148"/>
      <c r="AB210" s="148"/>
      <c r="AC210" s="148"/>
      <c r="AD210" s="148"/>
      <c r="AE210" s="148"/>
      <c r="AF210" s="148"/>
      <c r="AG210" s="148" t="s">
        <v>136</v>
      </c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</row>
    <row r="211" spans="1:60" ht="22.5" outlineLevel="1" x14ac:dyDescent="0.2">
      <c r="A211" s="155"/>
      <c r="B211" s="156"/>
      <c r="C211" s="191" t="s">
        <v>378</v>
      </c>
      <c r="D211" s="160"/>
      <c r="E211" s="161">
        <v>19.571999999999999</v>
      </c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48"/>
      <c r="Z211" s="148"/>
      <c r="AA211" s="148"/>
      <c r="AB211" s="148"/>
      <c r="AC211" s="148"/>
      <c r="AD211" s="148"/>
      <c r="AE211" s="148"/>
      <c r="AF211" s="148"/>
      <c r="AG211" s="148" t="s">
        <v>140</v>
      </c>
      <c r="AH211" s="148">
        <v>0</v>
      </c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8"/>
      <c r="AY211" s="148"/>
      <c r="AZ211" s="148"/>
      <c r="BA211" s="148"/>
      <c r="BB211" s="148"/>
      <c r="BC211" s="148"/>
      <c r="BD211" s="148"/>
      <c r="BE211" s="148"/>
      <c r="BF211" s="148"/>
      <c r="BG211" s="148"/>
      <c r="BH211" s="148"/>
    </row>
    <row r="212" spans="1:60" ht="22.5" outlineLevel="1" x14ac:dyDescent="0.2">
      <c r="A212" s="172">
        <v>64</v>
      </c>
      <c r="B212" s="173" t="s">
        <v>379</v>
      </c>
      <c r="C212" s="190" t="s">
        <v>380</v>
      </c>
      <c r="D212" s="174" t="s">
        <v>159</v>
      </c>
      <c r="E212" s="175">
        <v>19.571999999999999</v>
      </c>
      <c r="F212" s="176"/>
      <c r="G212" s="177">
        <f>ROUND(E212*F212,2)</f>
        <v>0</v>
      </c>
      <c r="H212" s="176"/>
      <c r="I212" s="177">
        <f>ROUND(E212*H212,2)</f>
        <v>0</v>
      </c>
      <c r="J212" s="176"/>
      <c r="K212" s="177">
        <f>ROUND(E212*J212,2)</f>
        <v>0</v>
      </c>
      <c r="L212" s="177">
        <v>21</v>
      </c>
      <c r="M212" s="177">
        <f>G212*(1+L212/100)</f>
        <v>0</v>
      </c>
      <c r="N212" s="177">
        <v>0</v>
      </c>
      <c r="O212" s="177">
        <f>ROUND(E212*N212,2)</f>
        <v>0</v>
      </c>
      <c r="P212" s="177">
        <v>3.2000000000000002E-3</v>
      </c>
      <c r="Q212" s="177">
        <f>ROUND(E212*P212,2)</f>
        <v>0.06</v>
      </c>
      <c r="R212" s="177" t="s">
        <v>371</v>
      </c>
      <c r="S212" s="177" t="s">
        <v>133</v>
      </c>
      <c r="T212" s="178" t="s">
        <v>134</v>
      </c>
      <c r="U212" s="158">
        <v>0.06</v>
      </c>
      <c r="V212" s="158">
        <f>ROUND(E212*U212,2)</f>
        <v>1.17</v>
      </c>
      <c r="W212" s="158"/>
      <c r="X212" s="158" t="s">
        <v>135</v>
      </c>
      <c r="Y212" s="148"/>
      <c r="Z212" s="148"/>
      <c r="AA212" s="148"/>
      <c r="AB212" s="148"/>
      <c r="AC212" s="148"/>
      <c r="AD212" s="148"/>
      <c r="AE212" s="148"/>
      <c r="AF212" s="148"/>
      <c r="AG212" s="148" t="s">
        <v>136</v>
      </c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</row>
    <row r="213" spans="1:60" outlineLevel="1" x14ac:dyDescent="0.2">
      <c r="A213" s="155"/>
      <c r="B213" s="156"/>
      <c r="C213" s="191" t="s">
        <v>381</v>
      </c>
      <c r="D213" s="160"/>
      <c r="E213" s="161">
        <v>19.571999999999999</v>
      </c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48"/>
      <c r="Z213" s="148"/>
      <c r="AA213" s="148"/>
      <c r="AB213" s="148"/>
      <c r="AC213" s="148"/>
      <c r="AD213" s="148"/>
      <c r="AE213" s="148"/>
      <c r="AF213" s="148"/>
      <c r="AG213" s="148" t="s">
        <v>140</v>
      </c>
      <c r="AH213" s="148">
        <v>5</v>
      </c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</row>
    <row r="214" spans="1:60" ht="22.5" outlineLevel="1" x14ac:dyDescent="0.2">
      <c r="A214" s="172">
        <v>65</v>
      </c>
      <c r="B214" s="173" t="s">
        <v>382</v>
      </c>
      <c r="C214" s="190" t="s">
        <v>383</v>
      </c>
      <c r="D214" s="174" t="s">
        <v>159</v>
      </c>
      <c r="E214" s="175">
        <v>46.293900000000001</v>
      </c>
      <c r="F214" s="176"/>
      <c r="G214" s="177">
        <f>ROUND(E214*F214,2)</f>
        <v>0</v>
      </c>
      <c r="H214" s="176"/>
      <c r="I214" s="177">
        <f>ROUND(E214*H214,2)</f>
        <v>0</v>
      </c>
      <c r="J214" s="176"/>
      <c r="K214" s="177">
        <f>ROUND(E214*J214,2)</f>
        <v>0</v>
      </c>
      <c r="L214" s="177">
        <v>21</v>
      </c>
      <c r="M214" s="177">
        <f>G214*(1+L214/100)</f>
        <v>0</v>
      </c>
      <c r="N214" s="177">
        <v>3.3E-4</v>
      </c>
      <c r="O214" s="177">
        <f>ROUND(E214*N214,2)</f>
        <v>0.02</v>
      </c>
      <c r="P214" s="177">
        <v>1.183E-2</v>
      </c>
      <c r="Q214" s="177">
        <f>ROUND(E214*P214,2)</f>
        <v>0.55000000000000004</v>
      </c>
      <c r="R214" s="177" t="s">
        <v>371</v>
      </c>
      <c r="S214" s="177" t="s">
        <v>133</v>
      </c>
      <c r="T214" s="178" t="s">
        <v>134</v>
      </c>
      <c r="U214" s="158">
        <v>0.35</v>
      </c>
      <c r="V214" s="158">
        <f>ROUND(E214*U214,2)</f>
        <v>16.2</v>
      </c>
      <c r="W214" s="158"/>
      <c r="X214" s="158" t="s">
        <v>135</v>
      </c>
      <c r="Y214" s="148"/>
      <c r="Z214" s="148"/>
      <c r="AA214" s="148"/>
      <c r="AB214" s="148"/>
      <c r="AC214" s="148"/>
      <c r="AD214" s="148"/>
      <c r="AE214" s="148"/>
      <c r="AF214" s="148"/>
      <c r="AG214" s="148" t="s">
        <v>136</v>
      </c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</row>
    <row r="215" spans="1:60" outlineLevel="1" x14ac:dyDescent="0.2">
      <c r="A215" s="155"/>
      <c r="B215" s="156"/>
      <c r="C215" s="191" t="s">
        <v>384</v>
      </c>
      <c r="D215" s="160"/>
      <c r="E215" s="161">
        <v>34.353999999999999</v>
      </c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48"/>
      <c r="Z215" s="148"/>
      <c r="AA215" s="148"/>
      <c r="AB215" s="148"/>
      <c r="AC215" s="148"/>
      <c r="AD215" s="148"/>
      <c r="AE215" s="148"/>
      <c r="AF215" s="148"/>
      <c r="AG215" s="148" t="s">
        <v>140</v>
      </c>
      <c r="AH215" s="148">
        <v>0</v>
      </c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</row>
    <row r="216" spans="1:60" outlineLevel="1" x14ac:dyDescent="0.2">
      <c r="A216" s="155"/>
      <c r="B216" s="156"/>
      <c r="C216" s="191" t="s">
        <v>178</v>
      </c>
      <c r="D216" s="160"/>
      <c r="E216" s="161">
        <v>7.8780000000000001</v>
      </c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48"/>
      <c r="Z216" s="148"/>
      <c r="AA216" s="148"/>
      <c r="AB216" s="148"/>
      <c r="AC216" s="148"/>
      <c r="AD216" s="148"/>
      <c r="AE216" s="148"/>
      <c r="AF216" s="148"/>
      <c r="AG216" s="148" t="s">
        <v>140</v>
      </c>
      <c r="AH216" s="148">
        <v>0</v>
      </c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48"/>
      <c r="AS216" s="148"/>
      <c r="AT216" s="148"/>
      <c r="AU216" s="148"/>
      <c r="AV216" s="148"/>
      <c r="AW216" s="148"/>
      <c r="AX216" s="148"/>
      <c r="AY216" s="148"/>
      <c r="AZ216" s="148"/>
      <c r="BA216" s="148"/>
      <c r="BB216" s="148"/>
      <c r="BC216" s="148"/>
      <c r="BD216" s="148"/>
      <c r="BE216" s="148"/>
      <c r="BF216" s="148"/>
      <c r="BG216" s="148"/>
      <c r="BH216" s="148"/>
    </row>
    <row r="217" spans="1:60" outlineLevel="1" x14ac:dyDescent="0.2">
      <c r="A217" s="155"/>
      <c r="B217" s="156"/>
      <c r="C217" s="191" t="s">
        <v>385</v>
      </c>
      <c r="D217" s="160"/>
      <c r="E217" s="161">
        <v>4.0618999999999996</v>
      </c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48"/>
      <c r="Z217" s="148"/>
      <c r="AA217" s="148"/>
      <c r="AB217" s="148"/>
      <c r="AC217" s="148"/>
      <c r="AD217" s="148"/>
      <c r="AE217" s="148"/>
      <c r="AF217" s="148"/>
      <c r="AG217" s="148" t="s">
        <v>140</v>
      </c>
      <c r="AH217" s="148">
        <v>0</v>
      </c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8"/>
      <c r="AY217" s="148"/>
      <c r="AZ217" s="148"/>
      <c r="BA217" s="148"/>
      <c r="BB217" s="148"/>
      <c r="BC217" s="148"/>
      <c r="BD217" s="148"/>
      <c r="BE217" s="148"/>
      <c r="BF217" s="148"/>
      <c r="BG217" s="148"/>
      <c r="BH217" s="148"/>
    </row>
    <row r="218" spans="1:60" outlineLevel="1" x14ac:dyDescent="0.2">
      <c r="A218" s="172">
        <v>66</v>
      </c>
      <c r="B218" s="173" t="s">
        <v>386</v>
      </c>
      <c r="C218" s="190" t="s">
        <v>387</v>
      </c>
      <c r="D218" s="174" t="s">
        <v>131</v>
      </c>
      <c r="E218" s="175">
        <v>16</v>
      </c>
      <c r="F218" s="176"/>
      <c r="G218" s="177">
        <f>ROUND(E218*F218,2)</f>
        <v>0</v>
      </c>
      <c r="H218" s="176"/>
      <c r="I218" s="177">
        <f>ROUND(E218*H218,2)</f>
        <v>0</v>
      </c>
      <c r="J218" s="176"/>
      <c r="K218" s="177">
        <f>ROUND(E218*J218,2)</f>
        <v>0</v>
      </c>
      <c r="L218" s="177">
        <v>21</v>
      </c>
      <c r="M218" s="177">
        <f>G218*(1+L218/100)</f>
        <v>0</v>
      </c>
      <c r="N218" s="177">
        <v>0</v>
      </c>
      <c r="O218" s="177">
        <f>ROUND(E218*N218,2)</f>
        <v>0</v>
      </c>
      <c r="P218" s="177">
        <v>0</v>
      </c>
      <c r="Q218" s="177">
        <f>ROUND(E218*P218,2)</f>
        <v>0</v>
      </c>
      <c r="R218" s="177" t="s">
        <v>371</v>
      </c>
      <c r="S218" s="177" t="s">
        <v>133</v>
      </c>
      <c r="T218" s="178" t="s">
        <v>134</v>
      </c>
      <c r="U218" s="158">
        <v>0.05</v>
      </c>
      <c r="V218" s="158">
        <f>ROUND(E218*U218,2)</f>
        <v>0.8</v>
      </c>
      <c r="W218" s="158"/>
      <c r="X218" s="158" t="s">
        <v>135</v>
      </c>
      <c r="Y218" s="148"/>
      <c r="Z218" s="148"/>
      <c r="AA218" s="148"/>
      <c r="AB218" s="148"/>
      <c r="AC218" s="148"/>
      <c r="AD218" s="148"/>
      <c r="AE218" s="148"/>
      <c r="AF218" s="148"/>
      <c r="AG218" s="148" t="s">
        <v>136</v>
      </c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8"/>
      <c r="AY218" s="148"/>
      <c r="AZ218" s="148"/>
      <c r="BA218" s="148"/>
      <c r="BB218" s="148"/>
      <c r="BC218" s="148"/>
      <c r="BD218" s="148"/>
      <c r="BE218" s="148"/>
      <c r="BF218" s="148"/>
      <c r="BG218" s="148"/>
      <c r="BH218" s="148"/>
    </row>
    <row r="219" spans="1:60" outlineLevel="1" x14ac:dyDescent="0.2">
      <c r="A219" s="155"/>
      <c r="B219" s="156"/>
      <c r="C219" s="257" t="s">
        <v>388</v>
      </c>
      <c r="D219" s="258"/>
      <c r="E219" s="258"/>
      <c r="F219" s="258"/>
      <c r="G219" s="2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48"/>
      <c r="Z219" s="148"/>
      <c r="AA219" s="148"/>
      <c r="AB219" s="148"/>
      <c r="AC219" s="148"/>
      <c r="AD219" s="148"/>
      <c r="AE219" s="148"/>
      <c r="AF219" s="148"/>
      <c r="AG219" s="148" t="s">
        <v>138</v>
      </c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48"/>
      <c r="AS219" s="148"/>
      <c r="AT219" s="148"/>
      <c r="AU219" s="148"/>
      <c r="AV219" s="148"/>
      <c r="AW219" s="148"/>
      <c r="AX219" s="148"/>
      <c r="AY219" s="148"/>
      <c r="AZ219" s="148"/>
      <c r="BA219" s="148"/>
      <c r="BB219" s="148"/>
      <c r="BC219" s="148"/>
      <c r="BD219" s="148"/>
      <c r="BE219" s="148"/>
      <c r="BF219" s="148"/>
      <c r="BG219" s="148"/>
      <c r="BH219" s="148"/>
    </row>
    <row r="220" spans="1:60" outlineLevel="1" x14ac:dyDescent="0.2">
      <c r="A220" s="155"/>
      <c r="B220" s="156"/>
      <c r="C220" s="191" t="s">
        <v>389</v>
      </c>
      <c r="D220" s="160"/>
      <c r="E220" s="161">
        <v>1</v>
      </c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48"/>
      <c r="Z220" s="148"/>
      <c r="AA220" s="148"/>
      <c r="AB220" s="148"/>
      <c r="AC220" s="148"/>
      <c r="AD220" s="148"/>
      <c r="AE220" s="148"/>
      <c r="AF220" s="148"/>
      <c r="AG220" s="148" t="s">
        <v>140</v>
      </c>
      <c r="AH220" s="148">
        <v>0</v>
      </c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8"/>
      <c r="AY220" s="148"/>
      <c r="AZ220" s="148"/>
      <c r="BA220" s="148"/>
      <c r="BB220" s="148"/>
      <c r="BC220" s="148"/>
      <c r="BD220" s="148"/>
      <c r="BE220" s="148"/>
      <c r="BF220" s="148"/>
      <c r="BG220" s="148"/>
      <c r="BH220" s="148"/>
    </row>
    <row r="221" spans="1:60" outlineLevel="1" x14ac:dyDescent="0.2">
      <c r="A221" s="155"/>
      <c r="B221" s="156"/>
      <c r="C221" s="191" t="s">
        <v>390</v>
      </c>
      <c r="D221" s="160"/>
      <c r="E221" s="161">
        <v>2</v>
      </c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48"/>
      <c r="Z221" s="148"/>
      <c r="AA221" s="148"/>
      <c r="AB221" s="148"/>
      <c r="AC221" s="148"/>
      <c r="AD221" s="148"/>
      <c r="AE221" s="148"/>
      <c r="AF221" s="148"/>
      <c r="AG221" s="148" t="s">
        <v>140</v>
      </c>
      <c r="AH221" s="148">
        <v>0</v>
      </c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48"/>
      <c r="AX221" s="148"/>
      <c r="AY221" s="148"/>
      <c r="AZ221" s="148"/>
      <c r="BA221" s="148"/>
      <c r="BB221" s="148"/>
      <c r="BC221" s="148"/>
      <c r="BD221" s="148"/>
      <c r="BE221" s="148"/>
      <c r="BF221" s="148"/>
      <c r="BG221" s="148"/>
      <c r="BH221" s="148"/>
    </row>
    <row r="222" spans="1:60" outlineLevel="1" x14ac:dyDescent="0.2">
      <c r="A222" s="155"/>
      <c r="B222" s="156"/>
      <c r="C222" s="191" t="s">
        <v>391</v>
      </c>
      <c r="D222" s="160"/>
      <c r="E222" s="161">
        <v>3</v>
      </c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48"/>
      <c r="Z222" s="148"/>
      <c r="AA222" s="148"/>
      <c r="AB222" s="148"/>
      <c r="AC222" s="148"/>
      <c r="AD222" s="148"/>
      <c r="AE222" s="148"/>
      <c r="AF222" s="148"/>
      <c r="AG222" s="148" t="s">
        <v>140</v>
      </c>
      <c r="AH222" s="148">
        <v>0</v>
      </c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48"/>
      <c r="AS222" s="148"/>
      <c r="AT222" s="148"/>
      <c r="AU222" s="148"/>
      <c r="AV222" s="148"/>
      <c r="AW222" s="148"/>
      <c r="AX222" s="148"/>
      <c r="AY222" s="148"/>
      <c r="AZ222" s="148"/>
      <c r="BA222" s="148"/>
      <c r="BB222" s="148"/>
      <c r="BC222" s="148"/>
      <c r="BD222" s="148"/>
      <c r="BE222" s="148"/>
      <c r="BF222" s="148"/>
      <c r="BG222" s="148"/>
      <c r="BH222" s="148"/>
    </row>
    <row r="223" spans="1:60" outlineLevel="1" x14ac:dyDescent="0.2">
      <c r="A223" s="155"/>
      <c r="B223" s="156"/>
      <c r="C223" s="191" t="s">
        <v>392</v>
      </c>
      <c r="D223" s="160"/>
      <c r="E223" s="161">
        <v>3</v>
      </c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48"/>
      <c r="Z223" s="148"/>
      <c r="AA223" s="148"/>
      <c r="AB223" s="148"/>
      <c r="AC223" s="148"/>
      <c r="AD223" s="148"/>
      <c r="AE223" s="148"/>
      <c r="AF223" s="148"/>
      <c r="AG223" s="148" t="s">
        <v>140</v>
      </c>
      <c r="AH223" s="148">
        <v>0</v>
      </c>
      <c r="AI223" s="148"/>
      <c r="AJ223" s="148"/>
      <c r="AK223" s="148"/>
      <c r="AL223" s="148"/>
      <c r="AM223" s="148"/>
      <c r="AN223" s="148"/>
      <c r="AO223" s="148"/>
      <c r="AP223" s="148"/>
      <c r="AQ223" s="148"/>
      <c r="AR223" s="148"/>
      <c r="AS223" s="148"/>
      <c r="AT223" s="148"/>
      <c r="AU223" s="148"/>
      <c r="AV223" s="148"/>
      <c r="AW223" s="148"/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</row>
    <row r="224" spans="1:60" outlineLevel="1" x14ac:dyDescent="0.2">
      <c r="A224" s="155"/>
      <c r="B224" s="156"/>
      <c r="C224" s="191" t="s">
        <v>393</v>
      </c>
      <c r="D224" s="160"/>
      <c r="E224" s="161">
        <v>1</v>
      </c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48"/>
      <c r="Z224" s="148"/>
      <c r="AA224" s="148"/>
      <c r="AB224" s="148"/>
      <c r="AC224" s="148"/>
      <c r="AD224" s="148"/>
      <c r="AE224" s="148"/>
      <c r="AF224" s="148"/>
      <c r="AG224" s="148" t="s">
        <v>140</v>
      </c>
      <c r="AH224" s="148">
        <v>0</v>
      </c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48"/>
      <c r="AX224" s="148"/>
      <c r="AY224" s="148"/>
      <c r="AZ224" s="148"/>
      <c r="BA224" s="148"/>
      <c r="BB224" s="148"/>
      <c r="BC224" s="148"/>
      <c r="BD224" s="148"/>
      <c r="BE224" s="148"/>
      <c r="BF224" s="148"/>
      <c r="BG224" s="148"/>
      <c r="BH224" s="148"/>
    </row>
    <row r="225" spans="1:60" outlineLevel="1" x14ac:dyDescent="0.2">
      <c r="A225" s="155"/>
      <c r="B225" s="156"/>
      <c r="C225" s="191" t="s">
        <v>394</v>
      </c>
      <c r="D225" s="160"/>
      <c r="E225" s="161">
        <v>1</v>
      </c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48"/>
      <c r="Z225" s="148"/>
      <c r="AA225" s="148"/>
      <c r="AB225" s="148"/>
      <c r="AC225" s="148"/>
      <c r="AD225" s="148"/>
      <c r="AE225" s="148"/>
      <c r="AF225" s="148"/>
      <c r="AG225" s="148" t="s">
        <v>140</v>
      </c>
      <c r="AH225" s="148">
        <v>0</v>
      </c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48"/>
      <c r="AX225" s="148"/>
      <c r="AY225" s="148"/>
      <c r="AZ225" s="148"/>
      <c r="BA225" s="148"/>
      <c r="BB225" s="148"/>
      <c r="BC225" s="148"/>
      <c r="BD225" s="148"/>
      <c r="BE225" s="148"/>
      <c r="BF225" s="148"/>
      <c r="BG225" s="148"/>
      <c r="BH225" s="148"/>
    </row>
    <row r="226" spans="1:60" outlineLevel="1" x14ac:dyDescent="0.2">
      <c r="A226" s="155"/>
      <c r="B226" s="156"/>
      <c r="C226" s="191" t="s">
        <v>395</v>
      </c>
      <c r="D226" s="160"/>
      <c r="E226" s="161">
        <v>1</v>
      </c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48"/>
      <c r="Z226" s="148"/>
      <c r="AA226" s="148"/>
      <c r="AB226" s="148"/>
      <c r="AC226" s="148"/>
      <c r="AD226" s="148"/>
      <c r="AE226" s="148"/>
      <c r="AF226" s="148"/>
      <c r="AG226" s="148" t="s">
        <v>140</v>
      </c>
      <c r="AH226" s="148">
        <v>0</v>
      </c>
      <c r="AI226" s="148"/>
      <c r="AJ226" s="148"/>
      <c r="AK226" s="148"/>
      <c r="AL226" s="148"/>
      <c r="AM226" s="148"/>
      <c r="AN226" s="148"/>
      <c r="AO226" s="148"/>
      <c r="AP226" s="148"/>
      <c r="AQ226" s="148"/>
      <c r="AR226" s="148"/>
      <c r="AS226" s="148"/>
      <c r="AT226" s="148"/>
      <c r="AU226" s="148"/>
      <c r="AV226" s="148"/>
      <c r="AW226" s="148"/>
      <c r="AX226" s="148"/>
      <c r="AY226" s="148"/>
      <c r="AZ226" s="148"/>
      <c r="BA226" s="148"/>
      <c r="BB226" s="148"/>
      <c r="BC226" s="148"/>
      <c r="BD226" s="148"/>
      <c r="BE226" s="148"/>
      <c r="BF226" s="148"/>
      <c r="BG226" s="148"/>
      <c r="BH226" s="148"/>
    </row>
    <row r="227" spans="1:60" outlineLevel="1" x14ac:dyDescent="0.2">
      <c r="A227" s="155"/>
      <c r="B227" s="156"/>
      <c r="C227" s="191" t="s">
        <v>396</v>
      </c>
      <c r="D227" s="160"/>
      <c r="E227" s="161">
        <v>2</v>
      </c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48"/>
      <c r="Z227" s="148"/>
      <c r="AA227" s="148"/>
      <c r="AB227" s="148"/>
      <c r="AC227" s="148"/>
      <c r="AD227" s="148"/>
      <c r="AE227" s="148"/>
      <c r="AF227" s="148"/>
      <c r="AG227" s="148" t="s">
        <v>140</v>
      </c>
      <c r="AH227" s="148">
        <v>0</v>
      </c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8"/>
      <c r="BC227" s="148"/>
      <c r="BD227" s="148"/>
      <c r="BE227" s="148"/>
      <c r="BF227" s="148"/>
      <c r="BG227" s="148"/>
      <c r="BH227" s="148"/>
    </row>
    <row r="228" spans="1:60" outlineLevel="1" x14ac:dyDescent="0.2">
      <c r="A228" s="155"/>
      <c r="B228" s="156"/>
      <c r="C228" s="191" t="s">
        <v>397</v>
      </c>
      <c r="D228" s="160"/>
      <c r="E228" s="161">
        <v>1</v>
      </c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48"/>
      <c r="Z228" s="148"/>
      <c r="AA228" s="148"/>
      <c r="AB228" s="148"/>
      <c r="AC228" s="148"/>
      <c r="AD228" s="148"/>
      <c r="AE228" s="148"/>
      <c r="AF228" s="148"/>
      <c r="AG228" s="148" t="s">
        <v>140</v>
      </c>
      <c r="AH228" s="148">
        <v>0</v>
      </c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  <c r="AS228" s="148"/>
      <c r="AT228" s="148"/>
      <c r="AU228" s="148"/>
      <c r="AV228" s="148"/>
      <c r="AW228" s="148"/>
      <c r="AX228" s="148"/>
      <c r="AY228" s="148"/>
      <c r="AZ228" s="148"/>
      <c r="BA228" s="148"/>
      <c r="BB228" s="148"/>
      <c r="BC228" s="148"/>
      <c r="BD228" s="148"/>
      <c r="BE228" s="148"/>
      <c r="BF228" s="148"/>
      <c r="BG228" s="148"/>
      <c r="BH228" s="148"/>
    </row>
    <row r="229" spans="1:60" outlineLevel="1" x14ac:dyDescent="0.2">
      <c r="A229" s="155"/>
      <c r="B229" s="156"/>
      <c r="C229" s="191" t="s">
        <v>398</v>
      </c>
      <c r="D229" s="160"/>
      <c r="E229" s="161">
        <v>1</v>
      </c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48"/>
      <c r="Z229" s="148"/>
      <c r="AA229" s="148"/>
      <c r="AB229" s="148"/>
      <c r="AC229" s="148"/>
      <c r="AD229" s="148"/>
      <c r="AE229" s="148"/>
      <c r="AF229" s="148"/>
      <c r="AG229" s="148" t="s">
        <v>140</v>
      </c>
      <c r="AH229" s="148">
        <v>0</v>
      </c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48"/>
      <c r="AX229" s="148"/>
      <c r="AY229" s="148"/>
      <c r="AZ229" s="148"/>
      <c r="BA229" s="148"/>
      <c r="BB229" s="148"/>
      <c r="BC229" s="148"/>
      <c r="BD229" s="148"/>
      <c r="BE229" s="148"/>
      <c r="BF229" s="148"/>
      <c r="BG229" s="148"/>
      <c r="BH229" s="148"/>
    </row>
    <row r="230" spans="1:60" outlineLevel="1" x14ac:dyDescent="0.2">
      <c r="A230" s="172">
        <v>67</v>
      </c>
      <c r="B230" s="173" t="s">
        <v>399</v>
      </c>
      <c r="C230" s="190" t="s">
        <v>400</v>
      </c>
      <c r="D230" s="174" t="s">
        <v>131</v>
      </c>
      <c r="E230" s="175">
        <v>4</v>
      </c>
      <c r="F230" s="176"/>
      <c r="G230" s="177">
        <f>ROUND(E230*F230,2)</f>
        <v>0</v>
      </c>
      <c r="H230" s="176"/>
      <c r="I230" s="177">
        <f>ROUND(E230*H230,2)</f>
        <v>0</v>
      </c>
      <c r="J230" s="176"/>
      <c r="K230" s="177">
        <f>ROUND(E230*J230,2)</f>
        <v>0</v>
      </c>
      <c r="L230" s="177">
        <v>21</v>
      </c>
      <c r="M230" s="177">
        <f>G230*(1+L230/100)</f>
        <v>0</v>
      </c>
      <c r="N230" s="177">
        <v>0</v>
      </c>
      <c r="O230" s="177">
        <f>ROUND(E230*N230,2)</f>
        <v>0</v>
      </c>
      <c r="P230" s="177">
        <v>0</v>
      </c>
      <c r="Q230" s="177">
        <f>ROUND(E230*P230,2)</f>
        <v>0</v>
      </c>
      <c r="R230" s="177" t="s">
        <v>371</v>
      </c>
      <c r="S230" s="177" t="s">
        <v>133</v>
      </c>
      <c r="T230" s="178" t="s">
        <v>134</v>
      </c>
      <c r="U230" s="158">
        <v>0.09</v>
      </c>
      <c r="V230" s="158">
        <f>ROUND(E230*U230,2)</f>
        <v>0.36</v>
      </c>
      <c r="W230" s="158"/>
      <c r="X230" s="158" t="s">
        <v>135</v>
      </c>
      <c r="Y230" s="148"/>
      <c r="Z230" s="148"/>
      <c r="AA230" s="148"/>
      <c r="AB230" s="148"/>
      <c r="AC230" s="148"/>
      <c r="AD230" s="148"/>
      <c r="AE230" s="148"/>
      <c r="AF230" s="148"/>
      <c r="AG230" s="148" t="s">
        <v>136</v>
      </c>
      <c r="AH230" s="148"/>
      <c r="AI230" s="148"/>
      <c r="AJ230" s="148"/>
      <c r="AK230" s="148"/>
      <c r="AL230" s="148"/>
      <c r="AM230" s="148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48"/>
      <c r="AX230" s="148"/>
      <c r="AY230" s="148"/>
      <c r="AZ230" s="148"/>
      <c r="BA230" s="148"/>
      <c r="BB230" s="148"/>
      <c r="BC230" s="148"/>
      <c r="BD230" s="148"/>
      <c r="BE230" s="148"/>
      <c r="BF230" s="148"/>
      <c r="BG230" s="148"/>
      <c r="BH230" s="148"/>
    </row>
    <row r="231" spans="1:60" outlineLevel="1" x14ac:dyDescent="0.2">
      <c r="A231" s="155"/>
      <c r="B231" s="156"/>
      <c r="C231" s="257" t="s">
        <v>388</v>
      </c>
      <c r="D231" s="258"/>
      <c r="E231" s="258"/>
      <c r="F231" s="258"/>
      <c r="G231" s="2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48"/>
      <c r="Z231" s="148"/>
      <c r="AA231" s="148"/>
      <c r="AB231" s="148"/>
      <c r="AC231" s="148"/>
      <c r="AD231" s="148"/>
      <c r="AE231" s="148"/>
      <c r="AF231" s="148"/>
      <c r="AG231" s="148" t="s">
        <v>138</v>
      </c>
      <c r="AH231" s="148"/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48"/>
      <c r="AX231" s="148"/>
      <c r="AY231" s="148"/>
      <c r="AZ231" s="148"/>
      <c r="BA231" s="148"/>
      <c r="BB231" s="148"/>
      <c r="BC231" s="148"/>
      <c r="BD231" s="148"/>
      <c r="BE231" s="148"/>
      <c r="BF231" s="148"/>
      <c r="BG231" s="148"/>
      <c r="BH231" s="148"/>
    </row>
    <row r="232" spans="1:60" outlineLevel="1" x14ac:dyDescent="0.2">
      <c r="A232" s="155"/>
      <c r="B232" s="156"/>
      <c r="C232" s="191" t="s">
        <v>401</v>
      </c>
      <c r="D232" s="160"/>
      <c r="E232" s="161">
        <v>1</v>
      </c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48"/>
      <c r="Z232" s="148"/>
      <c r="AA232" s="148"/>
      <c r="AB232" s="148"/>
      <c r="AC232" s="148"/>
      <c r="AD232" s="148"/>
      <c r="AE232" s="148"/>
      <c r="AF232" s="148"/>
      <c r="AG232" s="148" t="s">
        <v>140</v>
      </c>
      <c r="AH232" s="148">
        <v>0</v>
      </c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48"/>
      <c r="AX232" s="148"/>
      <c r="AY232" s="148"/>
      <c r="AZ232" s="148"/>
      <c r="BA232" s="148"/>
      <c r="BB232" s="148"/>
      <c r="BC232" s="148"/>
      <c r="BD232" s="148"/>
      <c r="BE232" s="148"/>
      <c r="BF232" s="148"/>
      <c r="BG232" s="148"/>
      <c r="BH232" s="148"/>
    </row>
    <row r="233" spans="1:60" outlineLevel="1" x14ac:dyDescent="0.2">
      <c r="A233" s="155"/>
      <c r="B233" s="156"/>
      <c r="C233" s="191" t="s">
        <v>402</v>
      </c>
      <c r="D233" s="160"/>
      <c r="E233" s="161">
        <v>1</v>
      </c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48"/>
      <c r="Z233" s="148"/>
      <c r="AA233" s="148"/>
      <c r="AB233" s="148"/>
      <c r="AC233" s="148"/>
      <c r="AD233" s="148"/>
      <c r="AE233" s="148"/>
      <c r="AF233" s="148"/>
      <c r="AG233" s="148" t="s">
        <v>140</v>
      </c>
      <c r="AH233" s="148">
        <v>0</v>
      </c>
      <c r="AI233" s="148"/>
      <c r="AJ233" s="148"/>
      <c r="AK233" s="148"/>
      <c r="AL233" s="148"/>
      <c r="AM233" s="148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48"/>
      <c r="AX233" s="148"/>
      <c r="AY233" s="148"/>
      <c r="AZ233" s="148"/>
      <c r="BA233" s="148"/>
      <c r="BB233" s="148"/>
      <c r="BC233" s="148"/>
      <c r="BD233" s="148"/>
      <c r="BE233" s="148"/>
      <c r="BF233" s="148"/>
      <c r="BG233" s="148"/>
      <c r="BH233" s="148"/>
    </row>
    <row r="234" spans="1:60" outlineLevel="1" x14ac:dyDescent="0.2">
      <c r="A234" s="155"/>
      <c r="B234" s="156"/>
      <c r="C234" s="191" t="s">
        <v>403</v>
      </c>
      <c r="D234" s="160"/>
      <c r="E234" s="161">
        <v>2</v>
      </c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48"/>
      <c r="Z234" s="148"/>
      <c r="AA234" s="148"/>
      <c r="AB234" s="148"/>
      <c r="AC234" s="148"/>
      <c r="AD234" s="148"/>
      <c r="AE234" s="148"/>
      <c r="AF234" s="148"/>
      <c r="AG234" s="148" t="s">
        <v>140</v>
      </c>
      <c r="AH234" s="148">
        <v>0</v>
      </c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</row>
    <row r="235" spans="1:60" outlineLevel="1" x14ac:dyDescent="0.2">
      <c r="A235" s="172">
        <v>68</v>
      </c>
      <c r="B235" s="173" t="s">
        <v>404</v>
      </c>
      <c r="C235" s="190" t="s">
        <v>405</v>
      </c>
      <c r="D235" s="174" t="s">
        <v>159</v>
      </c>
      <c r="E235" s="175">
        <v>1.7729999999999999</v>
      </c>
      <c r="F235" s="176"/>
      <c r="G235" s="177">
        <f>ROUND(E235*F235,2)</f>
        <v>0</v>
      </c>
      <c r="H235" s="176"/>
      <c r="I235" s="177">
        <f>ROUND(E235*H235,2)</f>
        <v>0</v>
      </c>
      <c r="J235" s="176"/>
      <c r="K235" s="177">
        <f>ROUND(E235*J235,2)</f>
        <v>0</v>
      </c>
      <c r="L235" s="177">
        <v>21</v>
      </c>
      <c r="M235" s="177">
        <f>G235*(1+L235/100)</f>
        <v>0</v>
      </c>
      <c r="N235" s="177">
        <v>1.17E-3</v>
      </c>
      <c r="O235" s="177">
        <f>ROUND(E235*N235,2)</f>
        <v>0</v>
      </c>
      <c r="P235" s="177">
        <v>8.7999999999999995E-2</v>
      </c>
      <c r="Q235" s="177">
        <f>ROUND(E235*P235,2)</f>
        <v>0.16</v>
      </c>
      <c r="R235" s="177" t="s">
        <v>371</v>
      </c>
      <c r="S235" s="177" t="s">
        <v>133</v>
      </c>
      <c r="T235" s="178" t="s">
        <v>134</v>
      </c>
      <c r="U235" s="158">
        <v>0.56000000000000005</v>
      </c>
      <c r="V235" s="158">
        <f>ROUND(E235*U235,2)</f>
        <v>0.99</v>
      </c>
      <c r="W235" s="158"/>
      <c r="X235" s="158" t="s">
        <v>135</v>
      </c>
      <c r="Y235" s="148"/>
      <c r="Z235" s="148"/>
      <c r="AA235" s="148"/>
      <c r="AB235" s="148"/>
      <c r="AC235" s="148"/>
      <c r="AD235" s="148"/>
      <c r="AE235" s="148"/>
      <c r="AF235" s="148"/>
      <c r="AG235" s="148" t="s">
        <v>136</v>
      </c>
      <c r="AH235" s="148"/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48"/>
      <c r="AX235" s="148"/>
      <c r="AY235" s="148"/>
      <c r="AZ235" s="148"/>
      <c r="BA235" s="148"/>
      <c r="BB235" s="148"/>
      <c r="BC235" s="148"/>
      <c r="BD235" s="148"/>
      <c r="BE235" s="148"/>
      <c r="BF235" s="148"/>
      <c r="BG235" s="148"/>
      <c r="BH235" s="148"/>
    </row>
    <row r="236" spans="1:60" outlineLevel="1" x14ac:dyDescent="0.2">
      <c r="A236" s="155"/>
      <c r="B236" s="156"/>
      <c r="C236" s="257" t="s">
        <v>406</v>
      </c>
      <c r="D236" s="258"/>
      <c r="E236" s="258"/>
      <c r="F236" s="258"/>
      <c r="G236" s="2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48"/>
      <c r="Z236" s="148"/>
      <c r="AA236" s="148"/>
      <c r="AB236" s="148"/>
      <c r="AC236" s="148"/>
      <c r="AD236" s="148"/>
      <c r="AE236" s="148"/>
      <c r="AF236" s="148"/>
      <c r="AG236" s="148" t="s">
        <v>138</v>
      </c>
      <c r="AH236" s="148"/>
      <c r="AI236" s="148"/>
      <c r="AJ236" s="148"/>
      <c r="AK236" s="148"/>
      <c r="AL236" s="148"/>
      <c r="AM236" s="148"/>
      <c r="AN236" s="148"/>
      <c r="AO236" s="148"/>
      <c r="AP236" s="148"/>
      <c r="AQ236" s="148"/>
      <c r="AR236" s="148"/>
      <c r="AS236" s="148"/>
      <c r="AT236" s="148"/>
      <c r="AU236" s="148"/>
      <c r="AV236" s="148"/>
      <c r="AW236" s="148"/>
      <c r="AX236" s="148"/>
      <c r="AY236" s="148"/>
      <c r="AZ236" s="148"/>
      <c r="BA236" s="148"/>
      <c r="BB236" s="148"/>
      <c r="BC236" s="148"/>
      <c r="BD236" s="148"/>
      <c r="BE236" s="148"/>
      <c r="BF236" s="148"/>
      <c r="BG236" s="148"/>
      <c r="BH236" s="148"/>
    </row>
    <row r="237" spans="1:60" outlineLevel="1" x14ac:dyDescent="0.2">
      <c r="A237" s="155"/>
      <c r="B237" s="156"/>
      <c r="C237" s="191" t="s">
        <v>407</v>
      </c>
      <c r="D237" s="160"/>
      <c r="E237" s="161">
        <v>1.7729999999999999</v>
      </c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48"/>
      <c r="Z237" s="148"/>
      <c r="AA237" s="148"/>
      <c r="AB237" s="148"/>
      <c r="AC237" s="148"/>
      <c r="AD237" s="148"/>
      <c r="AE237" s="148"/>
      <c r="AF237" s="148"/>
      <c r="AG237" s="148" t="s">
        <v>140</v>
      </c>
      <c r="AH237" s="148">
        <v>0</v>
      </c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</row>
    <row r="238" spans="1:60" outlineLevel="1" x14ac:dyDescent="0.2">
      <c r="A238" s="172">
        <v>69</v>
      </c>
      <c r="B238" s="173" t="s">
        <v>408</v>
      </c>
      <c r="C238" s="190" t="s">
        <v>409</v>
      </c>
      <c r="D238" s="174" t="s">
        <v>159</v>
      </c>
      <c r="E238" s="175">
        <v>9.6613000000000007</v>
      </c>
      <c r="F238" s="176"/>
      <c r="G238" s="177">
        <f>ROUND(E238*F238,2)</f>
        <v>0</v>
      </c>
      <c r="H238" s="176"/>
      <c r="I238" s="177">
        <f>ROUND(E238*H238,2)</f>
        <v>0</v>
      </c>
      <c r="J238" s="176"/>
      <c r="K238" s="177">
        <f>ROUND(E238*J238,2)</f>
        <v>0</v>
      </c>
      <c r="L238" s="177">
        <v>21</v>
      </c>
      <c r="M238" s="177">
        <f>G238*(1+L238/100)</f>
        <v>0</v>
      </c>
      <c r="N238" s="177">
        <v>1E-3</v>
      </c>
      <c r="O238" s="177">
        <f>ROUND(E238*N238,2)</f>
        <v>0.01</v>
      </c>
      <c r="P238" s="177">
        <v>6.7000000000000004E-2</v>
      </c>
      <c r="Q238" s="177">
        <f>ROUND(E238*P238,2)</f>
        <v>0.65</v>
      </c>
      <c r="R238" s="177" t="s">
        <v>371</v>
      </c>
      <c r="S238" s="177" t="s">
        <v>133</v>
      </c>
      <c r="T238" s="178" t="s">
        <v>134</v>
      </c>
      <c r="U238" s="158">
        <v>0.53</v>
      </c>
      <c r="V238" s="158">
        <f>ROUND(E238*U238,2)</f>
        <v>5.12</v>
      </c>
      <c r="W238" s="158"/>
      <c r="X238" s="158" t="s">
        <v>135</v>
      </c>
      <c r="Y238" s="148"/>
      <c r="Z238" s="148"/>
      <c r="AA238" s="148"/>
      <c r="AB238" s="148"/>
      <c r="AC238" s="148"/>
      <c r="AD238" s="148"/>
      <c r="AE238" s="148"/>
      <c r="AF238" s="148"/>
      <c r="AG238" s="148" t="s">
        <v>136</v>
      </c>
      <c r="AH238" s="148"/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</row>
    <row r="239" spans="1:60" outlineLevel="1" x14ac:dyDescent="0.2">
      <c r="A239" s="155"/>
      <c r="B239" s="156"/>
      <c r="C239" s="257" t="s">
        <v>406</v>
      </c>
      <c r="D239" s="258"/>
      <c r="E239" s="258"/>
      <c r="F239" s="258"/>
      <c r="G239" s="2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48"/>
      <c r="Z239" s="148"/>
      <c r="AA239" s="148"/>
      <c r="AB239" s="148"/>
      <c r="AC239" s="148"/>
      <c r="AD239" s="148"/>
      <c r="AE239" s="148"/>
      <c r="AF239" s="148"/>
      <c r="AG239" s="148" t="s">
        <v>138</v>
      </c>
      <c r="AH239" s="148"/>
      <c r="AI239" s="148"/>
      <c r="AJ239" s="148"/>
      <c r="AK239" s="148"/>
      <c r="AL239" s="148"/>
      <c r="AM239" s="148"/>
      <c r="AN239" s="148"/>
      <c r="AO239" s="148"/>
      <c r="AP239" s="148"/>
      <c r="AQ239" s="148"/>
      <c r="AR239" s="148"/>
      <c r="AS239" s="148"/>
      <c r="AT239" s="148"/>
      <c r="AU239" s="148"/>
      <c r="AV239" s="148"/>
      <c r="AW239" s="148"/>
      <c r="AX239" s="148"/>
      <c r="AY239" s="148"/>
      <c r="AZ239" s="148"/>
      <c r="BA239" s="148"/>
      <c r="BB239" s="148"/>
      <c r="BC239" s="148"/>
      <c r="BD239" s="148"/>
      <c r="BE239" s="148"/>
      <c r="BF239" s="148"/>
      <c r="BG239" s="148"/>
      <c r="BH239" s="148"/>
    </row>
    <row r="240" spans="1:60" outlineLevel="1" x14ac:dyDescent="0.2">
      <c r="A240" s="155"/>
      <c r="B240" s="156"/>
      <c r="C240" s="191" t="s">
        <v>410</v>
      </c>
      <c r="D240" s="160"/>
      <c r="E240" s="161">
        <v>2.76</v>
      </c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48"/>
      <c r="Z240" s="148"/>
      <c r="AA240" s="148"/>
      <c r="AB240" s="148"/>
      <c r="AC240" s="148"/>
      <c r="AD240" s="148"/>
      <c r="AE240" s="148"/>
      <c r="AF240" s="148"/>
      <c r="AG240" s="148" t="s">
        <v>140</v>
      </c>
      <c r="AH240" s="148">
        <v>0</v>
      </c>
      <c r="AI240" s="148"/>
      <c r="AJ240" s="148"/>
      <c r="AK240" s="148"/>
      <c r="AL240" s="148"/>
      <c r="AM240" s="148"/>
      <c r="AN240" s="148"/>
      <c r="AO240" s="148"/>
      <c r="AP240" s="148"/>
      <c r="AQ240" s="148"/>
      <c r="AR240" s="148"/>
      <c r="AS240" s="148"/>
      <c r="AT240" s="148"/>
      <c r="AU240" s="148"/>
      <c r="AV240" s="148"/>
      <c r="AW240" s="148"/>
      <c r="AX240" s="148"/>
      <c r="AY240" s="148"/>
      <c r="AZ240" s="148"/>
      <c r="BA240" s="148"/>
      <c r="BB240" s="148"/>
      <c r="BC240" s="148"/>
      <c r="BD240" s="148"/>
      <c r="BE240" s="148"/>
      <c r="BF240" s="148"/>
      <c r="BG240" s="148"/>
      <c r="BH240" s="148"/>
    </row>
    <row r="241" spans="1:60" outlineLevel="1" x14ac:dyDescent="0.2">
      <c r="A241" s="155"/>
      <c r="B241" s="156"/>
      <c r="C241" s="191" t="s">
        <v>411</v>
      </c>
      <c r="D241" s="160"/>
      <c r="E241" s="161">
        <v>2.9845000000000002</v>
      </c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48"/>
      <c r="Z241" s="148"/>
      <c r="AA241" s="148"/>
      <c r="AB241" s="148"/>
      <c r="AC241" s="148"/>
      <c r="AD241" s="148"/>
      <c r="AE241" s="148"/>
      <c r="AF241" s="148"/>
      <c r="AG241" s="148" t="s">
        <v>140</v>
      </c>
      <c r="AH241" s="148">
        <v>0</v>
      </c>
      <c r="AI241" s="148"/>
      <c r="AJ241" s="148"/>
      <c r="AK241" s="148"/>
      <c r="AL241" s="148"/>
      <c r="AM241" s="148"/>
      <c r="AN241" s="148"/>
      <c r="AO241" s="148"/>
      <c r="AP241" s="148"/>
      <c r="AQ241" s="148"/>
      <c r="AR241" s="148"/>
      <c r="AS241" s="148"/>
      <c r="AT241" s="148"/>
      <c r="AU241" s="148"/>
      <c r="AV241" s="148"/>
      <c r="AW241" s="148"/>
      <c r="AX241" s="148"/>
      <c r="AY241" s="148"/>
      <c r="AZ241" s="148"/>
      <c r="BA241" s="148"/>
      <c r="BB241" s="148"/>
      <c r="BC241" s="148"/>
      <c r="BD241" s="148"/>
      <c r="BE241" s="148"/>
      <c r="BF241" s="148"/>
      <c r="BG241" s="148"/>
      <c r="BH241" s="148"/>
    </row>
    <row r="242" spans="1:60" outlineLevel="1" x14ac:dyDescent="0.2">
      <c r="A242" s="155"/>
      <c r="B242" s="156"/>
      <c r="C242" s="191" t="s">
        <v>412</v>
      </c>
      <c r="D242" s="160"/>
      <c r="E242" s="161">
        <v>3.9167999999999998</v>
      </c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48"/>
      <c r="Z242" s="148"/>
      <c r="AA242" s="148"/>
      <c r="AB242" s="148"/>
      <c r="AC242" s="148"/>
      <c r="AD242" s="148"/>
      <c r="AE242" s="148"/>
      <c r="AF242" s="148"/>
      <c r="AG242" s="148" t="s">
        <v>140</v>
      </c>
      <c r="AH242" s="148">
        <v>0</v>
      </c>
      <c r="AI242" s="148"/>
      <c r="AJ242" s="148"/>
      <c r="AK242" s="148"/>
      <c r="AL242" s="148"/>
      <c r="AM242" s="148"/>
      <c r="AN242" s="148"/>
      <c r="AO242" s="148"/>
      <c r="AP242" s="148"/>
      <c r="AQ242" s="148"/>
      <c r="AR242" s="148"/>
      <c r="AS242" s="148"/>
      <c r="AT242" s="148"/>
      <c r="AU242" s="148"/>
      <c r="AV242" s="148"/>
      <c r="AW242" s="148"/>
      <c r="AX242" s="148"/>
      <c r="AY242" s="148"/>
      <c r="AZ242" s="148"/>
      <c r="BA242" s="148"/>
      <c r="BB242" s="148"/>
      <c r="BC242" s="148"/>
      <c r="BD242" s="148"/>
      <c r="BE242" s="148"/>
      <c r="BF242" s="148"/>
      <c r="BG242" s="148"/>
      <c r="BH242" s="148"/>
    </row>
    <row r="243" spans="1:60" outlineLevel="1" x14ac:dyDescent="0.2">
      <c r="A243" s="172">
        <v>70</v>
      </c>
      <c r="B243" s="173" t="s">
        <v>413</v>
      </c>
      <c r="C243" s="190" t="s">
        <v>414</v>
      </c>
      <c r="D243" s="174" t="s">
        <v>131</v>
      </c>
      <c r="E243" s="175">
        <v>1</v>
      </c>
      <c r="F243" s="176"/>
      <c r="G243" s="177">
        <f>ROUND(E243*F243,2)</f>
        <v>0</v>
      </c>
      <c r="H243" s="176"/>
      <c r="I243" s="177">
        <f>ROUND(E243*H243,2)</f>
        <v>0</v>
      </c>
      <c r="J243" s="176"/>
      <c r="K243" s="177">
        <f>ROUND(E243*J243,2)</f>
        <v>0</v>
      </c>
      <c r="L243" s="177">
        <v>21</v>
      </c>
      <c r="M243" s="177">
        <f>G243*(1+L243/100)</f>
        <v>0</v>
      </c>
      <c r="N243" s="177">
        <v>0</v>
      </c>
      <c r="O243" s="177">
        <f>ROUND(E243*N243,2)</f>
        <v>0</v>
      </c>
      <c r="P243" s="177">
        <v>0</v>
      </c>
      <c r="Q243" s="177">
        <f>ROUND(E243*P243,2)</f>
        <v>0</v>
      </c>
      <c r="R243" s="177" t="s">
        <v>371</v>
      </c>
      <c r="S243" s="177" t="s">
        <v>133</v>
      </c>
      <c r="T243" s="178" t="s">
        <v>134</v>
      </c>
      <c r="U243" s="158">
        <v>0.09</v>
      </c>
      <c r="V243" s="158">
        <f>ROUND(E243*U243,2)</f>
        <v>0.09</v>
      </c>
      <c r="W243" s="158"/>
      <c r="X243" s="158" t="s">
        <v>135</v>
      </c>
      <c r="Y243" s="148"/>
      <c r="Z243" s="148"/>
      <c r="AA243" s="148"/>
      <c r="AB243" s="148"/>
      <c r="AC243" s="148"/>
      <c r="AD243" s="148"/>
      <c r="AE243" s="148"/>
      <c r="AF243" s="148"/>
      <c r="AG243" s="148" t="s">
        <v>136</v>
      </c>
      <c r="AH243" s="148"/>
      <c r="AI243" s="148"/>
      <c r="AJ243" s="148"/>
      <c r="AK243" s="148"/>
      <c r="AL243" s="148"/>
      <c r="AM243" s="148"/>
      <c r="AN243" s="148"/>
      <c r="AO243" s="148"/>
      <c r="AP243" s="148"/>
      <c r="AQ243" s="148"/>
      <c r="AR243" s="148"/>
      <c r="AS243" s="148"/>
      <c r="AT243" s="148"/>
      <c r="AU243" s="148"/>
      <c r="AV243" s="148"/>
      <c r="AW243" s="148"/>
      <c r="AX243" s="148"/>
      <c r="AY243" s="148"/>
      <c r="AZ243" s="148"/>
      <c r="BA243" s="148"/>
      <c r="BB243" s="148"/>
      <c r="BC243" s="148"/>
      <c r="BD243" s="148"/>
      <c r="BE243" s="148"/>
      <c r="BF243" s="148"/>
      <c r="BG243" s="148"/>
      <c r="BH243" s="148"/>
    </row>
    <row r="244" spans="1:60" outlineLevel="1" x14ac:dyDescent="0.2">
      <c r="A244" s="155"/>
      <c r="B244" s="156"/>
      <c r="C244" s="257" t="s">
        <v>415</v>
      </c>
      <c r="D244" s="258"/>
      <c r="E244" s="258"/>
      <c r="F244" s="258"/>
      <c r="G244" s="258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48"/>
      <c r="Z244" s="148"/>
      <c r="AA244" s="148"/>
      <c r="AB244" s="148"/>
      <c r="AC244" s="148"/>
      <c r="AD244" s="148"/>
      <c r="AE244" s="148"/>
      <c r="AF244" s="148"/>
      <c r="AG244" s="148" t="s">
        <v>138</v>
      </c>
      <c r="AH244" s="148"/>
      <c r="AI244" s="148"/>
      <c r="AJ244" s="148"/>
      <c r="AK244" s="148"/>
      <c r="AL244" s="148"/>
      <c r="AM244" s="148"/>
      <c r="AN244" s="148"/>
      <c r="AO244" s="148"/>
      <c r="AP244" s="148"/>
      <c r="AQ244" s="148"/>
      <c r="AR244" s="148"/>
      <c r="AS244" s="148"/>
      <c r="AT244" s="148"/>
      <c r="AU244" s="148"/>
      <c r="AV244" s="148"/>
      <c r="AW244" s="148"/>
      <c r="AX244" s="148"/>
      <c r="AY244" s="148"/>
      <c r="AZ244" s="148"/>
      <c r="BA244" s="148"/>
      <c r="BB244" s="148"/>
      <c r="BC244" s="148"/>
      <c r="BD244" s="148"/>
      <c r="BE244" s="148"/>
      <c r="BF244" s="148"/>
      <c r="BG244" s="148"/>
      <c r="BH244" s="148"/>
    </row>
    <row r="245" spans="1:60" outlineLevel="1" x14ac:dyDescent="0.2">
      <c r="A245" s="155"/>
      <c r="B245" s="156"/>
      <c r="C245" s="191" t="s">
        <v>416</v>
      </c>
      <c r="D245" s="160"/>
      <c r="E245" s="161">
        <v>1</v>
      </c>
      <c r="F245" s="158"/>
      <c r="G245" s="158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8"/>
      <c r="W245" s="158"/>
      <c r="X245" s="158"/>
      <c r="Y245" s="148"/>
      <c r="Z245" s="148"/>
      <c r="AA245" s="148"/>
      <c r="AB245" s="148"/>
      <c r="AC245" s="148"/>
      <c r="AD245" s="148"/>
      <c r="AE245" s="148"/>
      <c r="AF245" s="148"/>
      <c r="AG245" s="148" t="s">
        <v>140</v>
      </c>
      <c r="AH245" s="148">
        <v>0</v>
      </c>
      <c r="AI245" s="148"/>
      <c r="AJ245" s="148"/>
      <c r="AK245" s="148"/>
      <c r="AL245" s="148"/>
      <c r="AM245" s="148"/>
      <c r="AN245" s="148"/>
      <c r="AO245" s="148"/>
      <c r="AP245" s="148"/>
      <c r="AQ245" s="148"/>
      <c r="AR245" s="148"/>
      <c r="AS245" s="148"/>
      <c r="AT245" s="148"/>
      <c r="AU245" s="148"/>
      <c r="AV245" s="148"/>
      <c r="AW245" s="148"/>
      <c r="AX245" s="148"/>
      <c r="AY245" s="148"/>
      <c r="AZ245" s="148"/>
      <c r="BA245" s="148"/>
      <c r="BB245" s="148"/>
      <c r="BC245" s="148"/>
      <c r="BD245" s="148"/>
      <c r="BE245" s="148"/>
      <c r="BF245" s="148"/>
      <c r="BG245" s="148"/>
      <c r="BH245" s="148"/>
    </row>
    <row r="246" spans="1:60" outlineLevel="1" x14ac:dyDescent="0.2">
      <c r="A246" s="172">
        <v>71</v>
      </c>
      <c r="B246" s="173" t="s">
        <v>417</v>
      </c>
      <c r="C246" s="190" t="s">
        <v>418</v>
      </c>
      <c r="D246" s="174" t="s">
        <v>131</v>
      </c>
      <c r="E246" s="175">
        <v>1</v>
      </c>
      <c r="F246" s="176"/>
      <c r="G246" s="177">
        <f>ROUND(E246*F246,2)</f>
        <v>0</v>
      </c>
      <c r="H246" s="176"/>
      <c r="I246" s="177">
        <f>ROUND(E246*H246,2)</f>
        <v>0</v>
      </c>
      <c r="J246" s="176"/>
      <c r="K246" s="177">
        <f>ROUND(E246*J246,2)</f>
        <v>0</v>
      </c>
      <c r="L246" s="177">
        <v>21</v>
      </c>
      <c r="M246" s="177">
        <f>G246*(1+L246/100)</f>
        <v>0</v>
      </c>
      <c r="N246" s="177">
        <v>0</v>
      </c>
      <c r="O246" s="177">
        <f>ROUND(E246*N246,2)</f>
        <v>0</v>
      </c>
      <c r="P246" s="177">
        <v>0</v>
      </c>
      <c r="Q246" s="177">
        <f>ROUND(E246*P246,2)</f>
        <v>0</v>
      </c>
      <c r="R246" s="177" t="s">
        <v>371</v>
      </c>
      <c r="S246" s="177" t="s">
        <v>133</v>
      </c>
      <c r="T246" s="178" t="s">
        <v>134</v>
      </c>
      <c r="U246" s="158">
        <v>0.08</v>
      </c>
      <c r="V246" s="158">
        <f>ROUND(E246*U246,2)</f>
        <v>0.08</v>
      </c>
      <c r="W246" s="158"/>
      <c r="X246" s="158" t="s">
        <v>135</v>
      </c>
      <c r="Y246" s="148"/>
      <c r="Z246" s="148"/>
      <c r="AA246" s="148"/>
      <c r="AB246" s="148"/>
      <c r="AC246" s="148"/>
      <c r="AD246" s="148"/>
      <c r="AE246" s="148"/>
      <c r="AF246" s="148"/>
      <c r="AG246" s="148" t="s">
        <v>136</v>
      </c>
      <c r="AH246" s="148"/>
      <c r="AI246" s="148"/>
      <c r="AJ246" s="148"/>
      <c r="AK246" s="148"/>
      <c r="AL246" s="148"/>
      <c r="AM246" s="148"/>
      <c r="AN246" s="148"/>
      <c r="AO246" s="148"/>
      <c r="AP246" s="148"/>
      <c r="AQ246" s="148"/>
      <c r="AR246" s="148"/>
      <c r="AS246" s="148"/>
      <c r="AT246" s="148"/>
      <c r="AU246" s="148"/>
      <c r="AV246" s="148"/>
      <c r="AW246" s="148"/>
      <c r="AX246" s="148"/>
      <c r="AY246" s="148"/>
      <c r="AZ246" s="148"/>
      <c r="BA246" s="148"/>
      <c r="BB246" s="148"/>
      <c r="BC246" s="148"/>
      <c r="BD246" s="148"/>
      <c r="BE246" s="148"/>
      <c r="BF246" s="148"/>
      <c r="BG246" s="148"/>
      <c r="BH246" s="148"/>
    </row>
    <row r="247" spans="1:60" outlineLevel="1" x14ac:dyDescent="0.2">
      <c r="A247" s="155"/>
      <c r="B247" s="156"/>
      <c r="C247" s="257" t="s">
        <v>415</v>
      </c>
      <c r="D247" s="258"/>
      <c r="E247" s="258"/>
      <c r="F247" s="258"/>
      <c r="G247" s="258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8"/>
      <c r="W247" s="158"/>
      <c r="X247" s="158"/>
      <c r="Y247" s="148"/>
      <c r="Z247" s="148"/>
      <c r="AA247" s="148"/>
      <c r="AB247" s="148"/>
      <c r="AC247" s="148"/>
      <c r="AD247" s="148"/>
      <c r="AE247" s="148"/>
      <c r="AF247" s="148"/>
      <c r="AG247" s="148" t="s">
        <v>138</v>
      </c>
      <c r="AH247" s="148"/>
      <c r="AI247" s="148"/>
      <c r="AJ247" s="148"/>
      <c r="AK247" s="148"/>
      <c r="AL247" s="148"/>
      <c r="AM247" s="148"/>
      <c r="AN247" s="148"/>
      <c r="AO247" s="148"/>
      <c r="AP247" s="148"/>
      <c r="AQ247" s="148"/>
      <c r="AR247" s="148"/>
      <c r="AS247" s="148"/>
      <c r="AT247" s="148"/>
      <c r="AU247" s="148"/>
      <c r="AV247" s="148"/>
      <c r="AW247" s="148"/>
      <c r="AX247" s="148"/>
      <c r="AY247" s="148"/>
      <c r="AZ247" s="148"/>
      <c r="BA247" s="148"/>
      <c r="BB247" s="148"/>
      <c r="BC247" s="148"/>
      <c r="BD247" s="148"/>
      <c r="BE247" s="148"/>
      <c r="BF247" s="148"/>
      <c r="BG247" s="148"/>
      <c r="BH247" s="148"/>
    </row>
    <row r="248" spans="1:60" outlineLevel="1" x14ac:dyDescent="0.2">
      <c r="A248" s="155"/>
      <c r="B248" s="156"/>
      <c r="C248" s="191" t="s">
        <v>269</v>
      </c>
      <c r="D248" s="160"/>
      <c r="E248" s="161">
        <v>1</v>
      </c>
      <c r="F248" s="158"/>
      <c r="G248" s="158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8"/>
      <c r="W248" s="158"/>
      <c r="X248" s="158"/>
      <c r="Y248" s="148"/>
      <c r="Z248" s="148"/>
      <c r="AA248" s="148"/>
      <c r="AB248" s="148"/>
      <c r="AC248" s="148"/>
      <c r="AD248" s="148"/>
      <c r="AE248" s="148"/>
      <c r="AF248" s="148"/>
      <c r="AG248" s="148" t="s">
        <v>140</v>
      </c>
      <c r="AH248" s="148">
        <v>0</v>
      </c>
      <c r="AI248" s="148"/>
      <c r="AJ248" s="148"/>
      <c r="AK248" s="148"/>
      <c r="AL248" s="148"/>
      <c r="AM248" s="148"/>
      <c r="AN248" s="148"/>
      <c r="AO248" s="148"/>
      <c r="AP248" s="148"/>
      <c r="AQ248" s="148"/>
      <c r="AR248" s="148"/>
      <c r="AS248" s="148"/>
      <c r="AT248" s="148"/>
      <c r="AU248" s="148"/>
      <c r="AV248" s="148"/>
      <c r="AW248" s="148"/>
      <c r="AX248" s="148"/>
      <c r="AY248" s="148"/>
      <c r="AZ248" s="148"/>
      <c r="BA248" s="148"/>
      <c r="BB248" s="148"/>
      <c r="BC248" s="148"/>
      <c r="BD248" s="148"/>
      <c r="BE248" s="148"/>
      <c r="BF248" s="148"/>
      <c r="BG248" s="148"/>
      <c r="BH248" s="148"/>
    </row>
    <row r="249" spans="1:60" outlineLevel="1" x14ac:dyDescent="0.2">
      <c r="A249" s="172">
        <v>72</v>
      </c>
      <c r="B249" s="173" t="s">
        <v>419</v>
      </c>
      <c r="C249" s="190" t="s">
        <v>420</v>
      </c>
      <c r="D249" s="174" t="s">
        <v>131</v>
      </c>
      <c r="E249" s="175">
        <v>11</v>
      </c>
      <c r="F249" s="176"/>
      <c r="G249" s="177">
        <f>ROUND(E249*F249,2)</f>
        <v>0</v>
      </c>
      <c r="H249" s="176"/>
      <c r="I249" s="177">
        <f>ROUND(E249*H249,2)</f>
        <v>0</v>
      </c>
      <c r="J249" s="176"/>
      <c r="K249" s="177">
        <f>ROUND(E249*J249,2)</f>
        <v>0</v>
      </c>
      <c r="L249" s="177">
        <v>21</v>
      </c>
      <c r="M249" s="177">
        <f>G249*(1+L249/100)</f>
        <v>0</v>
      </c>
      <c r="N249" s="177">
        <v>0</v>
      </c>
      <c r="O249" s="177">
        <f>ROUND(E249*N249,2)</f>
        <v>0</v>
      </c>
      <c r="P249" s="177">
        <v>0</v>
      </c>
      <c r="Q249" s="177">
        <f>ROUND(E249*P249,2)</f>
        <v>0</v>
      </c>
      <c r="R249" s="177" t="s">
        <v>371</v>
      </c>
      <c r="S249" s="177" t="s">
        <v>133</v>
      </c>
      <c r="T249" s="178" t="s">
        <v>134</v>
      </c>
      <c r="U249" s="158">
        <v>0.14000000000000001</v>
      </c>
      <c r="V249" s="158">
        <f>ROUND(E249*U249,2)</f>
        <v>1.54</v>
      </c>
      <c r="W249" s="158"/>
      <c r="X249" s="158" t="s">
        <v>135</v>
      </c>
      <c r="Y249" s="148"/>
      <c r="Z249" s="148"/>
      <c r="AA249" s="148"/>
      <c r="AB249" s="148"/>
      <c r="AC249" s="148"/>
      <c r="AD249" s="148"/>
      <c r="AE249" s="148"/>
      <c r="AF249" s="148"/>
      <c r="AG249" s="148" t="s">
        <v>136</v>
      </c>
      <c r="AH249" s="148"/>
      <c r="AI249" s="148"/>
      <c r="AJ249" s="148"/>
      <c r="AK249" s="148"/>
      <c r="AL249" s="148"/>
      <c r="AM249" s="148"/>
      <c r="AN249" s="148"/>
      <c r="AO249" s="148"/>
      <c r="AP249" s="148"/>
      <c r="AQ249" s="148"/>
      <c r="AR249" s="148"/>
      <c r="AS249" s="148"/>
      <c r="AT249" s="148"/>
      <c r="AU249" s="148"/>
      <c r="AV249" s="148"/>
      <c r="AW249" s="148"/>
      <c r="AX249" s="148"/>
      <c r="AY249" s="148"/>
      <c r="AZ249" s="148"/>
      <c r="BA249" s="148"/>
      <c r="BB249" s="148"/>
      <c r="BC249" s="148"/>
      <c r="BD249" s="148"/>
      <c r="BE249" s="148"/>
      <c r="BF249" s="148"/>
      <c r="BG249" s="148"/>
      <c r="BH249" s="148"/>
    </row>
    <row r="250" spans="1:60" outlineLevel="1" x14ac:dyDescent="0.2">
      <c r="A250" s="155"/>
      <c r="B250" s="156"/>
      <c r="C250" s="257" t="s">
        <v>415</v>
      </c>
      <c r="D250" s="258"/>
      <c r="E250" s="258"/>
      <c r="F250" s="258"/>
      <c r="G250" s="258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48"/>
      <c r="Z250" s="148"/>
      <c r="AA250" s="148"/>
      <c r="AB250" s="148"/>
      <c r="AC250" s="148"/>
      <c r="AD250" s="148"/>
      <c r="AE250" s="148"/>
      <c r="AF250" s="148"/>
      <c r="AG250" s="148" t="s">
        <v>138</v>
      </c>
      <c r="AH250" s="148"/>
      <c r="AI250" s="148"/>
      <c r="AJ250" s="148"/>
      <c r="AK250" s="148"/>
      <c r="AL250" s="148"/>
      <c r="AM250" s="148"/>
      <c r="AN250" s="148"/>
      <c r="AO250" s="148"/>
      <c r="AP250" s="148"/>
      <c r="AQ250" s="148"/>
      <c r="AR250" s="148"/>
      <c r="AS250" s="148"/>
      <c r="AT250" s="148"/>
      <c r="AU250" s="148"/>
      <c r="AV250" s="148"/>
      <c r="AW250" s="148"/>
      <c r="AX250" s="148"/>
      <c r="AY250" s="148"/>
      <c r="AZ250" s="148"/>
      <c r="BA250" s="148"/>
      <c r="BB250" s="148"/>
      <c r="BC250" s="148"/>
      <c r="BD250" s="148"/>
      <c r="BE250" s="148"/>
      <c r="BF250" s="148"/>
      <c r="BG250" s="148"/>
      <c r="BH250" s="148"/>
    </row>
    <row r="251" spans="1:60" outlineLevel="1" x14ac:dyDescent="0.2">
      <c r="A251" s="155"/>
      <c r="B251" s="156"/>
      <c r="C251" s="191" t="s">
        <v>421</v>
      </c>
      <c r="D251" s="160"/>
      <c r="E251" s="161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  <c r="V251" s="158"/>
      <c r="W251" s="158"/>
      <c r="X251" s="158"/>
      <c r="Y251" s="148"/>
      <c r="Z251" s="148"/>
      <c r="AA251" s="148"/>
      <c r="AB251" s="148"/>
      <c r="AC251" s="148"/>
      <c r="AD251" s="148"/>
      <c r="AE251" s="148"/>
      <c r="AF251" s="148"/>
      <c r="AG251" s="148" t="s">
        <v>140</v>
      </c>
      <c r="AH251" s="148">
        <v>0</v>
      </c>
      <c r="AI251" s="148"/>
      <c r="AJ251" s="148"/>
      <c r="AK251" s="148"/>
      <c r="AL251" s="148"/>
      <c r="AM251" s="148"/>
      <c r="AN251" s="148"/>
      <c r="AO251" s="148"/>
      <c r="AP251" s="148"/>
      <c r="AQ251" s="148"/>
      <c r="AR251" s="148"/>
      <c r="AS251" s="148"/>
      <c r="AT251" s="148"/>
      <c r="AU251" s="148"/>
      <c r="AV251" s="148"/>
      <c r="AW251" s="148"/>
      <c r="AX251" s="148"/>
      <c r="AY251" s="148"/>
      <c r="AZ251" s="148"/>
      <c r="BA251" s="148"/>
      <c r="BB251" s="148"/>
      <c r="BC251" s="148"/>
      <c r="BD251" s="148"/>
      <c r="BE251" s="148"/>
      <c r="BF251" s="148"/>
      <c r="BG251" s="148"/>
      <c r="BH251" s="148"/>
    </row>
    <row r="252" spans="1:60" outlineLevel="1" x14ac:dyDescent="0.2">
      <c r="A252" s="155"/>
      <c r="B252" s="156"/>
      <c r="C252" s="191" t="s">
        <v>422</v>
      </c>
      <c r="D252" s="160"/>
      <c r="E252" s="161">
        <v>1</v>
      </c>
      <c r="F252" s="158"/>
      <c r="G252" s="158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8"/>
      <c r="Y252" s="148"/>
      <c r="Z252" s="148"/>
      <c r="AA252" s="148"/>
      <c r="AB252" s="148"/>
      <c r="AC252" s="148"/>
      <c r="AD252" s="148"/>
      <c r="AE252" s="148"/>
      <c r="AF252" s="148"/>
      <c r="AG252" s="148" t="s">
        <v>140</v>
      </c>
      <c r="AH252" s="148">
        <v>0</v>
      </c>
      <c r="AI252" s="148"/>
      <c r="AJ252" s="148"/>
      <c r="AK252" s="148"/>
      <c r="AL252" s="148"/>
      <c r="AM252" s="148"/>
      <c r="AN252" s="148"/>
      <c r="AO252" s="148"/>
      <c r="AP252" s="148"/>
      <c r="AQ252" s="148"/>
      <c r="AR252" s="148"/>
      <c r="AS252" s="148"/>
      <c r="AT252" s="148"/>
      <c r="AU252" s="148"/>
      <c r="AV252" s="148"/>
      <c r="AW252" s="148"/>
      <c r="AX252" s="148"/>
      <c r="AY252" s="148"/>
      <c r="AZ252" s="148"/>
      <c r="BA252" s="148"/>
      <c r="BB252" s="148"/>
      <c r="BC252" s="148"/>
      <c r="BD252" s="148"/>
      <c r="BE252" s="148"/>
      <c r="BF252" s="148"/>
      <c r="BG252" s="148"/>
      <c r="BH252" s="148"/>
    </row>
    <row r="253" spans="1:60" outlineLevel="1" x14ac:dyDescent="0.2">
      <c r="A253" s="155"/>
      <c r="B253" s="156"/>
      <c r="C253" s="191" t="s">
        <v>423</v>
      </c>
      <c r="D253" s="160"/>
      <c r="E253" s="161">
        <v>2</v>
      </c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  <c r="V253" s="158"/>
      <c r="W253" s="158"/>
      <c r="X253" s="158"/>
      <c r="Y253" s="148"/>
      <c r="Z253" s="148"/>
      <c r="AA253" s="148"/>
      <c r="AB253" s="148"/>
      <c r="AC253" s="148"/>
      <c r="AD253" s="148"/>
      <c r="AE253" s="148"/>
      <c r="AF253" s="148"/>
      <c r="AG253" s="148" t="s">
        <v>140</v>
      </c>
      <c r="AH253" s="148">
        <v>0</v>
      </c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8"/>
      <c r="AX253" s="148"/>
      <c r="AY253" s="148"/>
      <c r="AZ253" s="148"/>
      <c r="BA253" s="148"/>
      <c r="BB253" s="148"/>
      <c r="BC253" s="148"/>
      <c r="BD253" s="148"/>
      <c r="BE253" s="148"/>
      <c r="BF253" s="148"/>
      <c r="BG253" s="148"/>
      <c r="BH253" s="148"/>
    </row>
    <row r="254" spans="1:60" outlineLevel="1" x14ac:dyDescent="0.2">
      <c r="A254" s="155"/>
      <c r="B254" s="156"/>
      <c r="C254" s="191" t="s">
        <v>402</v>
      </c>
      <c r="D254" s="160"/>
      <c r="E254" s="161">
        <v>1</v>
      </c>
      <c r="F254" s="158"/>
      <c r="G254" s="158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8"/>
      <c r="W254" s="158"/>
      <c r="X254" s="158"/>
      <c r="Y254" s="148"/>
      <c r="Z254" s="148"/>
      <c r="AA254" s="148"/>
      <c r="AB254" s="148"/>
      <c r="AC254" s="148"/>
      <c r="AD254" s="148"/>
      <c r="AE254" s="148"/>
      <c r="AF254" s="148"/>
      <c r="AG254" s="148" t="s">
        <v>140</v>
      </c>
      <c r="AH254" s="148">
        <v>0</v>
      </c>
      <c r="AI254" s="148"/>
      <c r="AJ254" s="148"/>
      <c r="AK254" s="148"/>
      <c r="AL254" s="148"/>
      <c r="AM254" s="148"/>
      <c r="AN254" s="148"/>
      <c r="AO254" s="148"/>
      <c r="AP254" s="148"/>
      <c r="AQ254" s="148"/>
      <c r="AR254" s="148"/>
      <c r="AS254" s="148"/>
      <c r="AT254" s="148"/>
      <c r="AU254" s="148"/>
      <c r="AV254" s="148"/>
      <c r="AW254" s="148"/>
      <c r="AX254" s="148"/>
      <c r="AY254" s="148"/>
      <c r="AZ254" s="148"/>
      <c r="BA254" s="148"/>
      <c r="BB254" s="148"/>
      <c r="BC254" s="148"/>
      <c r="BD254" s="148"/>
      <c r="BE254" s="148"/>
      <c r="BF254" s="148"/>
      <c r="BG254" s="148"/>
      <c r="BH254" s="148"/>
    </row>
    <row r="255" spans="1:60" outlineLevel="1" x14ac:dyDescent="0.2">
      <c r="A255" s="155"/>
      <c r="B255" s="156"/>
      <c r="C255" s="191" t="s">
        <v>424</v>
      </c>
      <c r="D255" s="160"/>
      <c r="E255" s="161">
        <v>1</v>
      </c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8"/>
      <c r="W255" s="158"/>
      <c r="X255" s="158"/>
      <c r="Y255" s="148"/>
      <c r="Z255" s="148"/>
      <c r="AA255" s="148"/>
      <c r="AB255" s="148"/>
      <c r="AC255" s="148"/>
      <c r="AD255" s="148"/>
      <c r="AE255" s="148"/>
      <c r="AF255" s="148"/>
      <c r="AG255" s="148" t="s">
        <v>140</v>
      </c>
      <c r="AH255" s="148">
        <v>0</v>
      </c>
      <c r="AI255" s="148"/>
      <c r="AJ255" s="148"/>
      <c r="AK255" s="148"/>
      <c r="AL255" s="148"/>
      <c r="AM255" s="148"/>
      <c r="AN255" s="148"/>
      <c r="AO255" s="148"/>
      <c r="AP255" s="148"/>
      <c r="AQ255" s="148"/>
      <c r="AR255" s="148"/>
      <c r="AS255" s="148"/>
      <c r="AT255" s="148"/>
      <c r="AU255" s="148"/>
      <c r="AV255" s="148"/>
      <c r="AW255" s="148"/>
      <c r="AX255" s="148"/>
      <c r="AY255" s="148"/>
      <c r="AZ255" s="148"/>
      <c r="BA255" s="148"/>
      <c r="BB255" s="148"/>
      <c r="BC255" s="148"/>
      <c r="BD255" s="148"/>
      <c r="BE255" s="148"/>
      <c r="BF255" s="148"/>
      <c r="BG255" s="148"/>
      <c r="BH255" s="148"/>
    </row>
    <row r="256" spans="1:60" outlineLevel="1" x14ac:dyDescent="0.2">
      <c r="A256" s="155"/>
      <c r="B256" s="156"/>
      <c r="C256" s="191" t="s">
        <v>425</v>
      </c>
      <c r="D256" s="160"/>
      <c r="E256" s="161">
        <v>1</v>
      </c>
      <c r="F256" s="158"/>
      <c r="G256" s="158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  <c r="V256" s="158"/>
      <c r="W256" s="158"/>
      <c r="X256" s="158"/>
      <c r="Y256" s="148"/>
      <c r="Z256" s="148"/>
      <c r="AA256" s="148"/>
      <c r="AB256" s="148"/>
      <c r="AC256" s="148"/>
      <c r="AD256" s="148"/>
      <c r="AE256" s="148"/>
      <c r="AF256" s="148"/>
      <c r="AG256" s="148" t="s">
        <v>140</v>
      </c>
      <c r="AH256" s="148">
        <v>0</v>
      </c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8"/>
      <c r="AX256" s="148"/>
      <c r="AY256" s="148"/>
      <c r="AZ256" s="148"/>
      <c r="BA256" s="148"/>
      <c r="BB256" s="148"/>
      <c r="BC256" s="148"/>
      <c r="BD256" s="148"/>
      <c r="BE256" s="148"/>
      <c r="BF256" s="148"/>
      <c r="BG256" s="148"/>
      <c r="BH256" s="148"/>
    </row>
    <row r="257" spans="1:60" outlineLevel="1" x14ac:dyDescent="0.2">
      <c r="A257" s="155"/>
      <c r="B257" s="156"/>
      <c r="C257" s="191" t="s">
        <v>426</v>
      </c>
      <c r="D257" s="160"/>
      <c r="E257" s="161">
        <v>1</v>
      </c>
      <c r="F257" s="158"/>
      <c r="G257" s="158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  <c r="V257" s="158"/>
      <c r="W257" s="158"/>
      <c r="X257" s="158"/>
      <c r="Y257" s="148"/>
      <c r="Z257" s="148"/>
      <c r="AA257" s="148"/>
      <c r="AB257" s="148"/>
      <c r="AC257" s="148"/>
      <c r="AD257" s="148"/>
      <c r="AE257" s="148"/>
      <c r="AF257" s="148"/>
      <c r="AG257" s="148" t="s">
        <v>140</v>
      </c>
      <c r="AH257" s="148">
        <v>0</v>
      </c>
      <c r="AI257" s="148"/>
      <c r="AJ257" s="148"/>
      <c r="AK257" s="148"/>
      <c r="AL257" s="148"/>
      <c r="AM257" s="148"/>
      <c r="AN257" s="148"/>
      <c r="AO257" s="148"/>
      <c r="AP257" s="148"/>
      <c r="AQ257" s="148"/>
      <c r="AR257" s="148"/>
      <c r="AS257" s="148"/>
      <c r="AT257" s="148"/>
      <c r="AU257" s="148"/>
      <c r="AV257" s="148"/>
      <c r="AW257" s="148"/>
      <c r="AX257" s="148"/>
      <c r="AY257" s="148"/>
      <c r="AZ257" s="148"/>
      <c r="BA257" s="148"/>
      <c r="BB257" s="148"/>
      <c r="BC257" s="148"/>
      <c r="BD257" s="148"/>
      <c r="BE257" s="148"/>
      <c r="BF257" s="148"/>
      <c r="BG257" s="148"/>
      <c r="BH257" s="148"/>
    </row>
    <row r="258" spans="1:60" outlineLevel="1" x14ac:dyDescent="0.2">
      <c r="A258" s="155"/>
      <c r="B258" s="156"/>
      <c r="C258" s="191" t="s">
        <v>425</v>
      </c>
      <c r="D258" s="160"/>
      <c r="E258" s="161">
        <v>1</v>
      </c>
      <c r="F258" s="158"/>
      <c r="G258" s="158"/>
      <c r="H258" s="158"/>
      <c r="I258" s="158"/>
      <c r="J258" s="158"/>
      <c r="K258" s="158"/>
      <c r="L258" s="158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  <c r="X258" s="158"/>
      <c r="Y258" s="148"/>
      <c r="Z258" s="148"/>
      <c r="AA258" s="148"/>
      <c r="AB258" s="148"/>
      <c r="AC258" s="148"/>
      <c r="AD258" s="148"/>
      <c r="AE258" s="148"/>
      <c r="AF258" s="148"/>
      <c r="AG258" s="148" t="s">
        <v>140</v>
      </c>
      <c r="AH258" s="148">
        <v>0</v>
      </c>
      <c r="AI258" s="148"/>
      <c r="AJ258" s="148"/>
      <c r="AK258" s="148"/>
      <c r="AL258" s="148"/>
      <c r="AM258" s="148"/>
      <c r="AN258" s="148"/>
      <c r="AO258" s="148"/>
      <c r="AP258" s="148"/>
      <c r="AQ258" s="148"/>
      <c r="AR258" s="148"/>
      <c r="AS258" s="148"/>
      <c r="AT258" s="148"/>
      <c r="AU258" s="148"/>
      <c r="AV258" s="148"/>
      <c r="AW258" s="148"/>
      <c r="AX258" s="148"/>
      <c r="AY258" s="148"/>
      <c r="AZ258" s="148"/>
      <c r="BA258" s="148"/>
      <c r="BB258" s="148"/>
      <c r="BC258" s="148"/>
      <c r="BD258" s="148"/>
      <c r="BE258" s="148"/>
      <c r="BF258" s="148"/>
      <c r="BG258" s="148"/>
      <c r="BH258" s="148"/>
    </row>
    <row r="259" spans="1:60" outlineLevel="1" x14ac:dyDescent="0.2">
      <c r="A259" s="155"/>
      <c r="B259" s="156"/>
      <c r="C259" s="191" t="s">
        <v>395</v>
      </c>
      <c r="D259" s="160"/>
      <c r="E259" s="161">
        <v>1</v>
      </c>
      <c r="F259" s="158"/>
      <c r="G259" s="158"/>
      <c r="H259" s="158"/>
      <c r="I259" s="158"/>
      <c r="J259" s="158"/>
      <c r="K259" s="158"/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58"/>
      <c r="Y259" s="148"/>
      <c r="Z259" s="148"/>
      <c r="AA259" s="148"/>
      <c r="AB259" s="148"/>
      <c r="AC259" s="148"/>
      <c r="AD259" s="148"/>
      <c r="AE259" s="148"/>
      <c r="AF259" s="148"/>
      <c r="AG259" s="148" t="s">
        <v>140</v>
      </c>
      <c r="AH259" s="148">
        <v>0</v>
      </c>
      <c r="AI259" s="148"/>
      <c r="AJ259" s="148"/>
      <c r="AK259" s="148"/>
      <c r="AL259" s="148"/>
      <c r="AM259" s="148"/>
      <c r="AN259" s="148"/>
      <c r="AO259" s="148"/>
      <c r="AP259" s="148"/>
      <c r="AQ259" s="148"/>
      <c r="AR259" s="148"/>
      <c r="AS259" s="148"/>
      <c r="AT259" s="148"/>
      <c r="AU259" s="148"/>
      <c r="AV259" s="148"/>
      <c r="AW259" s="148"/>
      <c r="AX259" s="148"/>
      <c r="AY259" s="148"/>
      <c r="AZ259" s="148"/>
      <c r="BA259" s="148"/>
      <c r="BB259" s="148"/>
      <c r="BC259" s="148"/>
      <c r="BD259" s="148"/>
      <c r="BE259" s="148"/>
      <c r="BF259" s="148"/>
      <c r="BG259" s="148"/>
      <c r="BH259" s="148"/>
    </row>
    <row r="260" spans="1:60" outlineLevel="1" x14ac:dyDescent="0.2">
      <c r="A260" s="155"/>
      <c r="B260" s="156"/>
      <c r="C260" s="191" t="s">
        <v>397</v>
      </c>
      <c r="D260" s="160"/>
      <c r="E260" s="161">
        <v>1</v>
      </c>
      <c r="F260" s="158"/>
      <c r="G260" s="158"/>
      <c r="H260" s="158"/>
      <c r="I260" s="158"/>
      <c r="J260" s="158"/>
      <c r="K260" s="158"/>
      <c r="L260" s="158"/>
      <c r="M260" s="158"/>
      <c r="N260" s="158"/>
      <c r="O260" s="158"/>
      <c r="P260" s="158"/>
      <c r="Q260" s="158"/>
      <c r="R260" s="158"/>
      <c r="S260" s="158"/>
      <c r="T260" s="158"/>
      <c r="U260" s="158"/>
      <c r="V260" s="158"/>
      <c r="W260" s="158"/>
      <c r="X260" s="158"/>
      <c r="Y260" s="148"/>
      <c r="Z260" s="148"/>
      <c r="AA260" s="148"/>
      <c r="AB260" s="148"/>
      <c r="AC260" s="148"/>
      <c r="AD260" s="148"/>
      <c r="AE260" s="148"/>
      <c r="AF260" s="148"/>
      <c r="AG260" s="148" t="s">
        <v>140</v>
      </c>
      <c r="AH260" s="148">
        <v>0</v>
      </c>
      <c r="AI260" s="148"/>
      <c r="AJ260" s="148"/>
      <c r="AK260" s="148"/>
      <c r="AL260" s="148"/>
      <c r="AM260" s="148"/>
      <c r="AN260" s="148"/>
      <c r="AO260" s="148"/>
      <c r="AP260" s="148"/>
      <c r="AQ260" s="148"/>
      <c r="AR260" s="148"/>
      <c r="AS260" s="148"/>
      <c r="AT260" s="148"/>
      <c r="AU260" s="148"/>
      <c r="AV260" s="148"/>
      <c r="AW260" s="148"/>
      <c r="AX260" s="148"/>
      <c r="AY260" s="148"/>
      <c r="AZ260" s="148"/>
      <c r="BA260" s="148"/>
      <c r="BB260" s="148"/>
      <c r="BC260" s="148"/>
      <c r="BD260" s="148"/>
      <c r="BE260" s="148"/>
      <c r="BF260" s="148"/>
      <c r="BG260" s="148"/>
      <c r="BH260" s="148"/>
    </row>
    <row r="261" spans="1:60" outlineLevel="1" x14ac:dyDescent="0.2">
      <c r="A261" s="155"/>
      <c r="B261" s="156"/>
      <c r="C261" s="191" t="s">
        <v>427</v>
      </c>
      <c r="D261" s="160"/>
      <c r="E261" s="161">
        <v>1</v>
      </c>
      <c r="F261" s="158"/>
      <c r="G261" s="158"/>
      <c r="H261" s="158"/>
      <c r="I261" s="158"/>
      <c r="J261" s="158"/>
      <c r="K261" s="158"/>
      <c r="L261" s="158"/>
      <c r="M261" s="158"/>
      <c r="N261" s="158"/>
      <c r="O261" s="158"/>
      <c r="P261" s="158"/>
      <c r="Q261" s="158"/>
      <c r="R261" s="158"/>
      <c r="S261" s="158"/>
      <c r="T261" s="158"/>
      <c r="U261" s="158"/>
      <c r="V261" s="158"/>
      <c r="W261" s="158"/>
      <c r="X261" s="158"/>
      <c r="Y261" s="148"/>
      <c r="Z261" s="148"/>
      <c r="AA261" s="148"/>
      <c r="AB261" s="148"/>
      <c r="AC261" s="148"/>
      <c r="AD261" s="148"/>
      <c r="AE261" s="148"/>
      <c r="AF261" s="148"/>
      <c r="AG261" s="148" t="s">
        <v>140</v>
      </c>
      <c r="AH261" s="148">
        <v>0</v>
      </c>
      <c r="AI261" s="148"/>
      <c r="AJ261" s="148"/>
      <c r="AK261" s="148"/>
      <c r="AL261" s="148"/>
      <c r="AM261" s="148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8"/>
      <c r="AY261" s="148"/>
      <c r="AZ261" s="148"/>
      <c r="BA261" s="148"/>
      <c r="BB261" s="148"/>
      <c r="BC261" s="148"/>
      <c r="BD261" s="148"/>
      <c r="BE261" s="148"/>
      <c r="BF261" s="148"/>
      <c r="BG261" s="148"/>
      <c r="BH261" s="148"/>
    </row>
    <row r="262" spans="1:60" ht="22.5" outlineLevel="1" x14ac:dyDescent="0.2">
      <c r="A262" s="172">
        <v>73</v>
      </c>
      <c r="B262" s="173" t="s">
        <v>428</v>
      </c>
      <c r="C262" s="190" t="s">
        <v>429</v>
      </c>
      <c r="D262" s="174" t="s">
        <v>131</v>
      </c>
      <c r="E262" s="175">
        <v>1</v>
      </c>
      <c r="F262" s="176"/>
      <c r="G262" s="177">
        <f>ROUND(E262*F262,2)</f>
        <v>0</v>
      </c>
      <c r="H262" s="176"/>
      <c r="I262" s="177">
        <f>ROUND(E262*H262,2)</f>
        <v>0</v>
      </c>
      <c r="J262" s="176"/>
      <c r="K262" s="177">
        <f>ROUND(E262*J262,2)</f>
        <v>0</v>
      </c>
      <c r="L262" s="177">
        <v>21</v>
      </c>
      <c r="M262" s="177">
        <f>G262*(1+L262/100)</f>
        <v>0</v>
      </c>
      <c r="N262" s="177">
        <v>1.33E-3</v>
      </c>
      <c r="O262" s="177">
        <f>ROUND(E262*N262,2)</f>
        <v>0</v>
      </c>
      <c r="P262" s="177">
        <v>0.45700000000000002</v>
      </c>
      <c r="Q262" s="177">
        <f>ROUND(E262*P262,2)</f>
        <v>0.46</v>
      </c>
      <c r="R262" s="177" t="s">
        <v>371</v>
      </c>
      <c r="S262" s="177" t="s">
        <v>133</v>
      </c>
      <c r="T262" s="178" t="s">
        <v>134</v>
      </c>
      <c r="U262" s="158">
        <v>4.54</v>
      </c>
      <c r="V262" s="158">
        <f>ROUND(E262*U262,2)</f>
        <v>4.54</v>
      </c>
      <c r="W262" s="158"/>
      <c r="X262" s="158" t="s">
        <v>135</v>
      </c>
      <c r="Y262" s="148"/>
      <c r="Z262" s="148"/>
      <c r="AA262" s="148"/>
      <c r="AB262" s="148"/>
      <c r="AC262" s="148"/>
      <c r="AD262" s="148"/>
      <c r="AE262" s="148"/>
      <c r="AF262" s="148"/>
      <c r="AG262" s="148" t="s">
        <v>136</v>
      </c>
      <c r="AH262" s="148"/>
      <c r="AI262" s="148"/>
      <c r="AJ262" s="148"/>
      <c r="AK262" s="148"/>
      <c r="AL262" s="148"/>
      <c r="AM262" s="148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</row>
    <row r="263" spans="1:60" outlineLevel="1" x14ac:dyDescent="0.2">
      <c r="A263" s="155"/>
      <c r="B263" s="156"/>
      <c r="C263" s="257" t="s">
        <v>430</v>
      </c>
      <c r="D263" s="258"/>
      <c r="E263" s="258"/>
      <c r="F263" s="258"/>
      <c r="G263" s="258"/>
      <c r="H263" s="158"/>
      <c r="I263" s="158"/>
      <c r="J263" s="158"/>
      <c r="K263" s="158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58"/>
      <c r="Y263" s="148"/>
      <c r="Z263" s="148"/>
      <c r="AA263" s="148"/>
      <c r="AB263" s="148"/>
      <c r="AC263" s="148"/>
      <c r="AD263" s="148"/>
      <c r="AE263" s="148"/>
      <c r="AF263" s="148"/>
      <c r="AG263" s="148" t="s">
        <v>138</v>
      </c>
      <c r="AH263" s="148"/>
      <c r="AI263" s="148"/>
      <c r="AJ263" s="148"/>
      <c r="AK263" s="148"/>
      <c r="AL263" s="148"/>
      <c r="AM263" s="148"/>
      <c r="AN263" s="148"/>
      <c r="AO263" s="148"/>
      <c r="AP263" s="148"/>
      <c r="AQ263" s="148"/>
      <c r="AR263" s="148"/>
      <c r="AS263" s="148"/>
      <c r="AT263" s="148"/>
      <c r="AU263" s="148"/>
      <c r="AV263" s="148"/>
      <c r="AW263" s="148"/>
      <c r="AX263" s="148"/>
      <c r="AY263" s="148"/>
      <c r="AZ263" s="148"/>
      <c r="BA263" s="179" t="str">
        <f>C263</f>
        <v>základovém nebo nadzákladovém, včetně pomocného lešení o výšce podlahy do 1900 mm a pro zatížení do 1,5 kPa  (150 kg/m2),</v>
      </c>
      <c r="BB263" s="148"/>
      <c r="BC263" s="148"/>
      <c r="BD263" s="148"/>
      <c r="BE263" s="148"/>
      <c r="BF263" s="148"/>
      <c r="BG263" s="148"/>
      <c r="BH263" s="148"/>
    </row>
    <row r="264" spans="1:60" outlineLevel="1" x14ac:dyDescent="0.2">
      <c r="A264" s="155"/>
      <c r="B264" s="156"/>
      <c r="C264" s="191" t="s">
        <v>139</v>
      </c>
      <c r="D264" s="160"/>
      <c r="E264" s="161"/>
      <c r="F264" s="158"/>
      <c r="G264" s="158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48"/>
      <c r="Z264" s="148"/>
      <c r="AA264" s="148"/>
      <c r="AB264" s="148"/>
      <c r="AC264" s="148"/>
      <c r="AD264" s="148"/>
      <c r="AE264" s="148"/>
      <c r="AF264" s="148"/>
      <c r="AG264" s="148" t="s">
        <v>140</v>
      </c>
      <c r="AH264" s="148">
        <v>0</v>
      </c>
      <c r="AI264" s="148"/>
      <c r="AJ264" s="148"/>
      <c r="AK264" s="148"/>
      <c r="AL264" s="148"/>
      <c r="AM264" s="148"/>
      <c r="AN264" s="148"/>
      <c r="AO264" s="148"/>
      <c r="AP264" s="148"/>
      <c r="AQ264" s="148"/>
      <c r="AR264" s="148"/>
      <c r="AS264" s="148"/>
      <c r="AT264" s="148"/>
      <c r="AU264" s="148"/>
      <c r="AV264" s="148"/>
      <c r="AW264" s="148"/>
      <c r="AX264" s="148"/>
      <c r="AY264" s="148"/>
      <c r="AZ264" s="148"/>
      <c r="BA264" s="148"/>
      <c r="BB264" s="148"/>
      <c r="BC264" s="148"/>
      <c r="BD264" s="148"/>
      <c r="BE264" s="148"/>
      <c r="BF264" s="148"/>
      <c r="BG264" s="148"/>
      <c r="BH264" s="148"/>
    </row>
    <row r="265" spans="1:60" outlineLevel="1" x14ac:dyDescent="0.2">
      <c r="A265" s="155"/>
      <c r="B265" s="156"/>
      <c r="C265" s="191" t="s">
        <v>431</v>
      </c>
      <c r="D265" s="160"/>
      <c r="E265" s="161">
        <v>1</v>
      </c>
      <c r="F265" s="158"/>
      <c r="G265" s="158"/>
      <c r="H265" s="158"/>
      <c r="I265" s="158"/>
      <c r="J265" s="158"/>
      <c r="K265" s="158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  <c r="V265" s="158"/>
      <c r="W265" s="158"/>
      <c r="X265" s="158"/>
      <c r="Y265" s="148"/>
      <c r="Z265" s="148"/>
      <c r="AA265" s="148"/>
      <c r="AB265" s="148"/>
      <c r="AC265" s="148"/>
      <c r="AD265" s="148"/>
      <c r="AE265" s="148"/>
      <c r="AF265" s="148"/>
      <c r="AG265" s="148" t="s">
        <v>140</v>
      </c>
      <c r="AH265" s="148">
        <v>0</v>
      </c>
      <c r="AI265" s="148"/>
      <c r="AJ265" s="148"/>
      <c r="AK265" s="148"/>
      <c r="AL265" s="148"/>
      <c r="AM265" s="148"/>
      <c r="AN265" s="148"/>
      <c r="AO265" s="148"/>
      <c r="AP265" s="148"/>
      <c r="AQ265" s="148"/>
      <c r="AR265" s="148"/>
      <c r="AS265" s="148"/>
      <c r="AT265" s="148"/>
      <c r="AU265" s="148"/>
      <c r="AV265" s="148"/>
      <c r="AW265" s="148"/>
      <c r="AX265" s="148"/>
      <c r="AY265" s="148"/>
      <c r="AZ265" s="148"/>
      <c r="BA265" s="148"/>
      <c r="BB265" s="148"/>
      <c r="BC265" s="148"/>
      <c r="BD265" s="148"/>
      <c r="BE265" s="148"/>
      <c r="BF265" s="148"/>
      <c r="BG265" s="148"/>
      <c r="BH265" s="148"/>
    </row>
    <row r="266" spans="1:60" ht="22.5" outlineLevel="1" x14ac:dyDescent="0.2">
      <c r="A266" s="172">
        <v>74</v>
      </c>
      <c r="B266" s="173" t="s">
        <v>432</v>
      </c>
      <c r="C266" s="190" t="s">
        <v>433</v>
      </c>
      <c r="D266" s="174" t="s">
        <v>230</v>
      </c>
      <c r="E266" s="175">
        <v>10</v>
      </c>
      <c r="F266" s="176"/>
      <c r="G266" s="177">
        <f>ROUND(E266*F266,2)</f>
        <v>0</v>
      </c>
      <c r="H266" s="176"/>
      <c r="I266" s="177">
        <f>ROUND(E266*H266,2)</f>
        <v>0</v>
      </c>
      <c r="J266" s="176"/>
      <c r="K266" s="177">
        <f>ROUND(E266*J266,2)</f>
        <v>0</v>
      </c>
      <c r="L266" s="177">
        <v>21</v>
      </c>
      <c r="M266" s="177">
        <f>G266*(1+L266/100)</f>
        <v>0</v>
      </c>
      <c r="N266" s="177">
        <v>4.8999999999999998E-4</v>
      </c>
      <c r="O266" s="177">
        <f>ROUND(E266*N266,2)</f>
        <v>0</v>
      </c>
      <c r="P266" s="177">
        <v>2E-3</v>
      </c>
      <c r="Q266" s="177">
        <f>ROUND(E266*P266,2)</f>
        <v>0.02</v>
      </c>
      <c r="R266" s="177" t="s">
        <v>371</v>
      </c>
      <c r="S266" s="177" t="s">
        <v>133</v>
      </c>
      <c r="T266" s="178" t="s">
        <v>134</v>
      </c>
      <c r="U266" s="158">
        <v>0.18</v>
      </c>
      <c r="V266" s="158">
        <f>ROUND(E266*U266,2)</f>
        <v>1.8</v>
      </c>
      <c r="W266" s="158"/>
      <c r="X266" s="158" t="s">
        <v>135</v>
      </c>
      <c r="Y266" s="148"/>
      <c r="Z266" s="148"/>
      <c r="AA266" s="148"/>
      <c r="AB266" s="148"/>
      <c r="AC266" s="148"/>
      <c r="AD266" s="148"/>
      <c r="AE266" s="148"/>
      <c r="AF266" s="148"/>
      <c r="AG266" s="148" t="s">
        <v>136</v>
      </c>
      <c r="AH266" s="148"/>
      <c r="AI266" s="148"/>
      <c r="AJ266" s="148"/>
      <c r="AK266" s="148"/>
      <c r="AL266" s="148"/>
      <c r="AM266" s="148"/>
      <c r="AN266" s="148"/>
      <c r="AO266" s="148"/>
      <c r="AP266" s="148"/>
      <c r="AQ266" s="148"/>
      <c r="AR266" s="148"/>
      <c r="AS266" s="148"/>
      <c r="AT266" s="148"/>
      <c r="AU266" s="148"/>
      <c r="AV266" s="148"/>
      <c r="AW266" s="148"/>
      <c r="AX266" s="148"/>
      <c r="AY266" s="148"/>
      <c r="AZ266" s="148"/>
      <c r="BA266" s="148"/>
      <c r="BB266" s="148"/>
      <c r="BC266" s="148"/>
      <c r="BD266" s="148"/>
      <c r="BE266" s="148"/>
      <c r="BF266" s="148"/>
      <c r="BG266" s="148"/>
      <c r="BH266" s="148"/>
    </row>
    <row r="267" spans="1:60" outlineLevel="1" x14ac:dyDescent="0.2">
      <c r="A267" s="155"/>
      <c r="B267" s="156"/>
      <c r="C267" s="255" t="s">
        <v>434</v>
      </c>
      <c r="D267" s="256"/>
      <c r="E267" s="256"/>
      <c r="F267" s="256"/>
      <c r="G267" s="256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48"/>
      <c r="Z267" s="148"/>
      <c r="AA267" s="148"/>
      <c r="AB267" s="148"/>
      <c r="AC267" s="148"/>
      <c r="AD267" s="148"/>
      <c r="AE267" s="148"/>
      <c r="AF267" s="148"/>
      <c r="AG267" s="148" t="s">
        <v>204</v>
      </c>
      <c r="AH267" s="148"/>
      <c r="AI267" s="148"/>
      <c r="AJ267" s="148"/>
      <c r="AK267" s="148"/>
      <c r="AL267" s="148"/>
      <c r="AM267" s="148"/>
      <c r="AN267" s="148"/>
      <c r="AO267" s="148"/>
      <c r="AP267" s="148"/>
      <c r="AQ267" s="148"/>
      <c r="AR267" s="148"/>
      <c r="AS267" s="148"/>
      <c r="AT267" s="148"/>
      <c r="AU267" s="148"/>
      <c r="AV267" s="148"/>
      <c r="AW267" s="148"/>
      <c r="AX267" s="148"/>
      <c r="AY267" s="148"/>
      <c r="AZ267" s="148"/>
      <c r="BA267" s="148"/>
      <c r="BB267" s="148"/>
      <c r="BC267" s="148"/>
      <c r="BD267" s="148"/>
      <c r="BE267" s="148"/>
      <c r="BF267" s="148"/>
      <c r="BG267" s="148"/>
      <c r="BH267" s="148"/>
    </row>
    <row r="268" spans="1:60" outlineLevel="1" x14ac:dyDescent="0.2">
      <c r="A268" s="155"/>
      <c r="B268" s="156"/>
      <c r="C268" s="191" t="s">
        <v>435</v>
      </c>
      <c r="D268" s="160"/>
      <c r="E268" s="161">
        <v>10</v>
      </c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48"/>
      <c r="Z268" s="148"/>
      <c r="AA268" s="148"/>
      <c r="AB268" s="148"/>
      <c r="AC268" s="148"/>
      <c r="AD268" s="148"/>
      <c r="AE268" s="148"/>
      <c r="AF268" s="148"/>
      <c r="AG268" s="148" t="s">
        <v>140</v>
      </c>
      <c r="AH268" s="148">
        <v>0</v>
      </c>
      <c r="AI268" s="148"/>
      <c r="AJ268" s="148"/>
      <c r="AK268" s="148"/>
      <c r="AL268" s="148"/>
      <c r="AM268" s="148"/>
      <c r="AN268" s="148"/>
      <c r="AO268" s="148"/>
      <c r="AP268" s="148"/>
      <c r="AQ268" s="148"/>
      <c r="AR268" s="148"/>
      <c r="AS268" s="148"/>
      <c r="AT268" s="148"/>
      <c r="AU268" s="148"/>
      <c r="AV268" s="148"/>
      <c r="AW268" s="148"/>
      <c r="AX268" s="148"/>
      <c r="AY268" s="148"/>
      <c r="AZ268" s="148"/>
      <c r="BA268" s="148"/>
      <c r="BB268" s="148"/>
      <c r="BC268" s="148"/>
      <c r="BD268" s="148"/>
      <c r="BE268" s="148"/>
      <c r="BF268" s="148"/>
      <c r="BG268" s="148"/>
      <c r="BH268" s="148"/>
    </row>
    <row r="269" spans="1:60" ht="22.5" outlineLevel="1" x14ac:dyDescent="0.2">
      <c r="A269" s="172">
        <v>75</v>
      </c>
      <c r="B269" s="173" t="s">
        <v>436</v>
      </c>
      <c r="C269" s="190" t="s">
        <v>437</v>
      </c>
      <c r="D269" s="174" t="s">
        <v>230</v>
      </c>
      <c r="E269" s="175">
        <v>2</v>
      </c>
      <c r="F269" s="176"/>
      <c r="G269" s="177">
        <f>ROUND(E269*F269,2)</f>
        <v>0</v>
      </c>
      <c r="H269" s="176"/>
      <c r="I269" s="177">
        <f>ROUND(E269*H269,2)</f>
        <v>0</v>
      </c>
      <c r="J269" s="176"/>
      <c r="K269" s="177">
        <f>ROUND(E269*J269,2)</f>
        <v>0</v>
      </c>
      <c r="L269" s="177">
        <v>21</v>
      </c>
      <c r="M269" s="177">
        <f>G269*(1+L269/100)</f>
        <v>0</v>
      </c>
      <c r="N269" s="177">
        <v>4.8999999999999998E-4</v>
      </c>
      <c r="O269" s="177">
        <f>ROUND(E269*N269,2)</f>
        <v>0</v>
      </c>
      <c r="P269" s="177">
        <v>6.0000000000000001E-3</v>
      </c>
      <c r="Q269" s="177">
        <f>ROUND(E269*P269,2)</f>
        <v>0.01</v>
      </c>
      <c r="R269" s="177" t="s">
        <v>371</v>
      </c>
      <c r="S269" s="177" t="s">
        <v>133</v>
      </c>
      <c r="T269" s="178" t="s">
        <v>134</v>
      </c>
      <c r="U269" s="158">
        <v>0.27</v>
      </c>
      <c r="V269" s="158">
        <f>ROUND(E269*U269,2)</f>
        <v>0.54</v>
      </c>
      <c r="W269" s="158"/>
      <c r="X269" s="158" t="s">
        <v>135</v>
      </c>
      <c r="Y269" s="148"/>
      <c r="Z269" s="148"/>
      <c r="AA269" s="148"/>
      <c r="AB269" s="148"/>
      <c r="AC269" s="148"/>
      <c r="AD269" s="148"/>
      <c r="AE269" s="148"/>
      <c r="AF269" s="148"/>
      <c r="AG269" s="148" t="s">
        <v>136</v>
      </c>
      <c r="AH269" s="148"/>
      <c r="AI269" s="148"/>
      <c r="AJ269" s="148"/>
      <c r="AK269" s="148"/>
      <c r="AL269" s="148"/>
      <c r="AM269" s="148"/>
      <c r="AN269" s="148"/>
      <c r="AO269" s="148"/>
      <c r="AP269" s="148"/>
      <c r="AQ269" s="148"/>
      <c r="AR269" s="148"/>
      <c r="AS269" s="148"/>
      <c r="AT269" s="148"/>
      <c r="AU269" s="148"/>
      <c r="AV269" s="148"/>
      <c r="AW269" s="148"/>
      <c r="AX269" s="148"/>
      <c r="AY269" s="148"/>
      <c r="AZ269" s="148"/>
      <c r="BA269" s="148"/>
      <c r="BB269" s="148"/>
      <c r="BC269" s="148"/>
      <c r="BD269" s="148"/>
      <c r="BE269" s="148"/>
      <c r="BF269" s="148"/>
      <c r="BG269" s="148"/>
      <c r="BH269" s="148"/>
    </row>
    <row r="270" spans="1:60" outlineLevel="1" x14ac:dyDescent="0.2">
      <c r="A270" s="155"/>
      <c r="B270" s="156"/>
      <c r="C270" s="255" t="s">
        <v>434</v>
      </c>
      <c r="D270" s="256"/>
      <c r="E270" s="256"/>
      <c r="F270" s="256"/>
      <c r="G270" s="256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48"/>
      <c r="Z270" s="148"/>
      <c r="AA270" s="148"/>
      <c r="AB270" s="148"/>
      <c r="AC270" s="148"/>
      <c r="AD270" s="148"/>
      <c r="AE270" s="148"/>
      <c r="AF270" s="148"/>
      <c r="AG270" s="148" t="s">
        <v>204</v>
      </c>
      <c r="AH270" s="148"/>
      <c r="AI270" s="148"/>
      <c r="AJ270" s="148"/>
      <c r="AK270" s="148"/>
      <c r="AL270" s="148"/>
      <c r="AM270" s="148"/>
      <c r="AN270" s="148"/>
      <c r="AO270" s="148"/>
      <c r="AP270" s="148"/>
      <c r="AQ270" s="148"/>
      <c r="AR270" s="148"/>
      <c r="AS270" s="148"/>
      <c r="AT270" s="148"/>
      <c r="AU270" s="148"/>
      <c r="AV270" s="148"/>
      <c r="AW270" s="148"/>
      <c r="AX270" s="148"/>
      <c r="AY270" s="148"/>
      <c r="AZ270" s="148"/>
      <c r="BA270" s="148"/>
      <c r="BB270" s="148"/>
      <c r="BC270" s="148"/>
      <c r="BD270" s="148"/>
      <c r="BE270" s="148"/>
      <c r="BF270" s="148"/>
      <c r="BG270" s="148"/>
      <c r="BH270" s="148"/>
    </row>
    <row r="271" spans="1:60" outlineLevel="1" x14ac:dyDescent="0.2">
      <c r="A271" s="155"/>
      <c r="B271" s="156"/>
      <c r="C271" s="191" t="s">
        <v>438</v>
      </c>
      <c r="D271" s="160"/>
      <c r="E271" s="161">
        <v>2</v>
      </c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58"/>
      <c r="Y271" s="148"/>
      <c r="Z271" s="148"/>
      <c r="AA271" s="148"/>
      <c r="AB271" s="148"/>
      <c r="AC271" s="148"/>
      <c r="AD271" s="148"/>
      <c r="AE271" s="148"/>
      <c r="AF271" s="148"/>
      <c r="AG271" s="148" t="s">
        <v>140</v>
      </c>
      <c r="AH271" s="148">
        <v>0</v>
      </c>
      <c r="AI271" s="148"/>
      <c r="AJ271" s="148"/>
      <c r="AK271" s="148"/>
      <c r="AL271" s="148"/>
      <c r="AM271" s="148"/>
      <c r="AN271" s="148"/>
      <c r="AO271" s="148"/>
      <c r="AP271" s="148"/>
      <c r="AQ271" s="148"/>
      <c r="AR271" s="148"/>
      <c r="AS271" s="148"/>
      <c r="AT271" s="148"/>
      <c r="AU271" s="148"/>
      <c r="AV271" s="148"/>
      <c r="AW271" s="148"/>
      <c r="AX271" s="148"/>
      <c r="AY271" s="148"/>
      <c r="AZ271" s="148"/>
      <c r="BA271" s="148"/>
      <c r="BB271" s="148"/>
      <c r="BC271" s="148"/>
      <c r="BD271" s="148"/>
      <c r="BE271" s="148"/>
      <c r="BF271" s="148"/>
      <c r="BG271" s="148"/>
      <c r="BH271" s="148"/>
    </row>
    <row r="272" spans="1:60" ht="22.5" outlineLevel="1" x14ac:dyDescent="0.2">
      <c r="A272" s="172">
        <v>76</v>
      </c>
      <c r="B272" s="173" t="s">
        <v>439</v>
      </c>
      <c r="C272" s="190" t="s">
        <v>440</v>
      </c>
      <c r="D272" s="174" t="s">
        <v>159</v>
      </c>
      <c r="E272" s="175">
        <v>119.04600000000001</v>
      </c>
      <c r="F272" s="176"/>
      <c r="G272" s="177">
        <f>ROUND(E272*F272,2)</f>
        <v>0</v>
      </c>
      <c r="H272" s="176"/>
      <c r="I272" s="177">
        <f>ROUND(E272*H272,2)</f>
        <v>0</v>
      </c>
      <c r="J272" s="176"/>
      <c r="K272" s="177">
        <f>ROUND(E272*J272,2)</f>
        <v>0</v>
      </c>
      <c r="L272" s="177">
        <v>21</v>
      </c>
      <c r="M272" s="177">
        <f>G272*(1+L272/100)</f>
        <v>0</v>
      </c>
      <c r="N272" s="177">
        <v>0</v>
      </c>
      <c r="O272" s="177">
        <f>ROUND(E272*N272,2)</f>
        <v>0</v>
      </c>
      <c r="P272" s="177">
        <v>4.5999999999999999E-2</v>
      </c>
      <c r="Q272" s="177">
        <f>ROUND(E272*P272,2)</f>
        <v>5.48</v>
      </c>
      <c r="R272" s="177" t="s">
        <v>371</v>
      </c>
      <c r="S272" s="177" t="s">
        <v>133</v>
      </c>
      <c r="T272" s="178" t="s">
        <v>134</v>
      </c>
      <c r="U272" s="158">
        <v>0.26</v>
      </c>
      <c r="V272" s="158">
        <f>ROUND(E272*U272,2)</f>
        <v>30.95</v>
      </c>
      <c r="W272" s="158"/>
      <c r="X272" s="158" t="s">
        <v>135</v>
      </c>
      <c r="Y272" s="148"/>
      <c r="Z272" s="148"/>
      <c r="AA272" s="148"/>
      <c r="AB272" s="148"/>
      <c r="AC272" s="148"/>
      <c r="AD272" s="148"/>
      <c r="AE272" s="148"/>
      <c r="AF272" s="148"/>
      <c r="AG272" s="148" t="s">
        <v>136</v>
      </c>
      <c r="AH272" s="148"/>
      <c r="AI272" s="148"/>
      <c r="AJ272" s="148"/>
      <c r="AK272" s="148"/>
      <c r="AL272" s="148"/>
      <c r="AM272" s="148"/>
      <c r="AN272" s="148"/>
      <c r="AO272" s="148"/>
      <c r="AP272" s="148"/>
      <c r="AQ272" s="148"/>
      <c r="AR272" s="148"/>
      <c r="AS272" s="148"/>
      <c r="AT272" s="148"/>
      <c r="AU272" s="148"/>
      <c r="AV272" s="148"/>
      <c r="AW272" s="148"/>
      <c r="AX272" s="148"/>
      <c r="AY272" s="148"/>
      <c r="AZ272" s="148"/>
      <c r="BA272" s="148"/>
      <c r="BB272" s="148"/>
      <c r="BC272" s="148"/>
      <c r="BD272" s="148"/>
      <c r="BE272" s="148"/>
      <c r="BF272" s="148"/>
      <c r="BG272" s="148"/>
      <c r="BH272" s="148"/>
    </row>
    <row r="273" spans="1:60" outlineLevel="1" x14ac:dyDescent="0.2">
      <c r="A273" s="155"/>
      <c r="B273" s="156"/>
      <c r="C273" s="191" t="s">
        <v>441</v>
      </c>
      <c r="D273" s="160"/>
      <c r="E273" s="161">
        <v>81.06</v>
      </c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48"/>
      <c r="Z273" s="148"/>
      <c r="AA273" s="148"/>
      <c r="AB273" s="148"/>
      <c r="AC273" s="148"/>
      <c r="AD273" s="148"/>
      <c r="AE273" s="148"/>
      <c r="AF273" s="148"/>
      <c r="AG273" s="148" t="s">
        <v>140</v>
      </c>
      <c r="AH273" s="148">
        <v>0</v>
      </c>
      <c r="AI273" s="148"/>
      <c r="AJ273" s="148"/>
      <c r="AK273" s="148"/>
      <c r="AL273" s="148"/>
      <c r="AM273" s="148"/>
      <c r="AN273" s="148"/>
      <c r="AO273" s="148"/>
      <c r="AP273" s="148"/>
      <c r="AQ273" s="148"/>
      <c r="AR273" s="148"/>
      <c r="AS273" s="148"/>
      <c r="AT273" s="148"/>
      <c r="AU273" s="148"/>
      <c r="AV273" s="148"/>
      <c r="AW273" s="148"/>
      <c r="AX273" s="148"/>
      <c r="AY273" s="148"/>
      <c r="AZ273" s="148"/>
      <c r="BA273" s="148"/>
      <c r="BB273" s="148"/>
      <c r="BC273" s="148"/>
      <c r="BD273" s="148"/>
      <c r="BE273" s="148"/>
      <c r="BF273" s="148"/>
      <c r="BG273" s="148"/>
      <c r="BH273" s="148"/>
    </row>
    <row r="274" spans="1:60" outlineLevel="1" x14ac:dyDescent="0.2">
      <c r="A274" s="155"/>
      <c r="B274" s="156"/>
      <c r="C274" s="191" t="s">
        <v>442</v>
      </c>
      <c r="D274" s="160"/>
      <c r="E274" s="161">
        <v>37.985999999999997</v>
      </c>
      <c r="F274" s="158"/>
      <c r="G274" s="158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48"/>
      <c r="Z274" s="148"/>
      <c r="AA274" s="148"/>
      <c r="AB274" s="148"/>
      <c r="AC274" s="148"/>
      <c r="AD274" s="148"/>
      <c r="AE274" s="148"/>
      <c r="AF274" s="148"/>
      <c r="AG274" s="148" t="s">
        <v>140</v>
      </c>
      <c r="AH274" s="148">
        <v>0</v>
      </c>
      <c r="AI274" s="148"/>
      <c r="AJ274" s="148"/>
      <c r="AK274" s="148"/>
      <c r="AL274" s="148"/>
      <c r="AM274" s="148"/>
      <c r="AN274" s="148"/>
      <c r="AO274" s="148"/>
      <c r="AP274" s="148"/>
      <c r="AQ274" s="148"/>
      <c r="AR274" s="148"/>
      <c r="AS274" s="148"/>
      <c r="AT274" s="148"/>
      <c r="AU274" s="148"/>
      <c r="AV274" s="148"/>
      <c r="AW274" s="148"/>
      <c r="AX274" s="148"/>
      <c r="AY274" s="148"/>
      <c r="AZ274" s="148"/>
      <c r="BA274" s="148"/>
      <c r="BB274" s="148"/>
      <c r="BC274" s="148"/>
      <c r="BD274" s="148"/>
      <c r="BE274" s="148"/>
      <c r="BF274" s="148"/>
      <c r="BG274" s="148"/>
      <c r="BH274" s="148"/>
    </row>
    <row r="275" spans="1:60" ht="22.5" outlineLevel="1" x14ac:dyDescent="0.2">
      <c r="A275" s="172">
        <v>77</v>
      </c>
      <c r="B275" s="173" t="s">
        <v>443</v>
      </c>
      <c r="C275" s="190" t="s">
        <v>444</v>
      </c>
      <c r="D275" s="174" t="s">
        <v>445</v>
      </c>
      <c r="E275" s="175">
        <v>13.577999999999999</v>
      </c>
      <c r="F275" s="176"/>
      <c r="G275" s="177">
        <f>ROUND(E275*F275,2)</f>
        <v>0</v>
      </c>
      <c r="H275" s="176"/>
      <c r="I275" s="177">
        <f>ROUND(E275*H275,2)</f>
        <v>0</v>
      </c>
      <c r="J275" s="176"/>
      <c r="K275" s="177">
        <f>ROUND(E275*J275,2)</f>
        <v>0</v>
      </c>
      <c r="L275" s="177">
        <v>21</v>
      </c>
      <c r="M275" s="177">
        <f>G275*(1+L275/100)</f>
        <v>0</v>
      </c>
      <c r="N275" s="177">
        <v>0</v>
      </c>
      <c r="O275" s="177">
        <f>ROUND(E275*N275,2)</f>
        <v>0</v>
      </c>
      <c r="P275" s="177">
        <v>0</v>
      </c>
      <c r="Q275" s="177">
        <f>ROUND(E275*P275,2)</f>
        <v>0</v>
      </c>
      <c r="R275" s="177"/>
      <c r="S275" s="177" t="s">
        <v>181</v>
      </c>
      <c r="T275" s="178" t="s">
        <v>347</v>
      </c>
      <c r="U275" s="158">
        <v>0</v>
      </c>
      <c r="V275" s="158">
        <f>ROUND(E275*U275,2)</f>
        <v>0</v>
      </c>
      <c r="W275" s="158"/>
      <c r="X275" s="158" t="s">
        <v>135</v>
      </c>
      <c r="Y275" s="148"/>
      <c r="Z275" s="148"/>
      <c r="AA275" s="148"/>
      <c r="AB275" s="148"/>
      <c r="AC275" s="148"/>
      <c r="AD275" s="148"/>
      <c r="AE275" s="148"/>
      <c r="AF275" s="148"/>
      <c r="AG275" s="148" t="s">
        <v>136</v>
      </c>
      <c r="AH275" s="148"/>
      <c r="AI275" s="148"/>
      <c r="AJ275" s="148"/>
      <c r="AK275" s="148"/>
      <c r="AL275" s="148"/>
      <c r="AM275" s="148"/>
      <c r="AN275" s="148"/>
      <c r="AO275" s="148"/>
      <c r="AP275" s="148"/>
      <c r="AQ275" s="148"/>
      <c r="AR275" s="148"/>
      <c r="AS275" s="148"/>
      <c r="AT275" s="148"/>
      <c r="AU275" s="148"/>
      <c r="AV275" s="148"/>
      <c r="AW275" s="148"/>
      <c r="AX275" s="148"/>
      <c r="AY275" s="148"/>
      <c r="AZ275" s="148"/>
      <c r="BA275" s="148"/>
      <c r="BB275" s="148"/>
      <c r="BC275" s="148"/>
      <c r="BD275" s="148"/>
      <c r="BE275" s="148"/>
      <c r="BF275" s="148"/>
      <c r="BG275" s="148"/>
      <c r="BH275" s="148"/>
    </row>
    <row r="276" spans="1:60" outlineLevel="1" x14ac:dyDescent="0.2">
      <c r="A276" s="155"/>
      <c r="B276" s="156"/>
      <c r="C276" s="191" t="s">
        <v>446</v>
      </c>
      <c r="D276" s="160"/>
      <c r="E276" s="161">
        <v>13.577999999999999</v>
      </c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  <c r="V276" s="158"/>
      <c r="W276" s="158"/>
      <c r="X276" s="158"/>
      <c r="Y276" s="148"/>
      <c r="Z276" s="148"/>
      <c r="AA276" s="148"/>
      <c r="AB276" s="148"/>
      <c r="AC276" s="148"/>
      <c r="AD276" s="148"/>
      <c r="AE276" s="148"/>
      <c r="AF276" s="148"/>
      <c r="AG276" s="148" t="s">
        <v>140</v>
      </c>
      <c r="AH276" s="148">
        <v>0</v>
      </c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48"/>
      <c r="AT276" s="148"/>
      <c r="AU276" s="148"/>
      <c r="AV276" s="148"/>
      <c r="AW276" s="148"/>
      <c r="AX276" s="148"/>
      <c r="AY276" s="148"/>
      <c r="AZ276" s="148"/>
      <c r="BA276" s="148"/>
      <c r="BB276" s="148"/>
      <c r="BC276" s="148"/>
      <c r="BD276" s="148"/>
      <c r="BE276" s="148"/>
      <c r="BF276" s="148"/>
      <c r="BG276" s="148"/>
      <c r="BH276" s="148"/>
    </row>
    <row r="277" spans="1:60" x14ac:dyDescent="0.2">
      <c r="A277" s="166" t="s">
        <v>127</v>
      </c>
      <c r="B277" s="167" t="s">
        <v>78</v>
      </c>
      <c r="C277" s="189" t="s">
        <v>79</v>
      </c>
      <c r="D277" s="168"/>
      <c r="E277" s="169"/>
      <c r="F277" s="170"/>
      <c r="G277" s="170">
        <f>SUMIF(AG278:AG279,"&lt;&gt;NOR",G278:G279)</f>
        <v>0</v>
      </c>
      <c r="H277" s="170"/>
      <c r="I277" s="170">
        <f>SUM(I278:I279)</f>
        <v>0</v>
      </c>
      <c r="J277" s="170"/>
      <c r="K277" s="170">
        <f>SUM(K278:K279)</f>
        <v>0</v>
      </c>
      <c r="L277" s="170"/>
      <c r="M277" s="170">
        <f>SUM(M278:M279)</f>
        <v>0</v>
      </c>
      <c r="N277" s="170"/>
      <c r="O277" s="170">
        <f>SUM(O278:O279)</f>
        <v>0</v>
      </c>
      <c r="P277" s="170"/>
      <c r="Q277" s="170">
        <f>SUM(Q278:Q279)</f>
        <v>0</v>
      </c>
      <c r="R277" s="170"/>
      <c r="S277" s="170"/>
      <c r="T277" s="171"/>
      <c r="U277" s="165"/>
      <c r="V277" s="165">
        <f>SUM(V278:V279)</f>
        <v>19.59</v>
      </c>
      <c r="W277" s="165"/>
      <c r="X277" s="165"/>
      <c r="AG277" t="s">
        <v>128</v>
      </c>
    </row>
    <row r="278" spans="1:60" ht="33.75" outlineLevel="1" x14ac:dyDescent="0.2">
      <c r="A278" s="172">
        <v>78</v>
      </c>
      <c r="B278" s="173" t="s">
        <v>447</v>
      </c>
      <c r="C278" s="190" t="s">
        <v>448</v>
      </c>
      <c r="D278" s="174" t="s">
        <v>449</v>
      </c>
      <c r="E278" s="175">
        <v>10.367419999999999</v>
      </c>
      <c r="F278" s="176"/>
      <c r="G278" s="177">
        <f>ROUND(E278*F278,2)</f>
        <v>0</v>
      </c>
      <c r="H278" s="176"/>
      <c r="I278" s="177">
        <f>ROUND(E278*H278,2)</f>
        <v>0</v>
      </c>
      <c r="J278" s="176"/>
      <c r="K278" s="177">
        <f>ROUND(E278*J278,2)</f>
        <v>0</v>
      </c>
      <c r="L278" s="177">
        <v>21</v>
      </c>
      <c r="M278" s="177">
        <f>G278*(1+L278/100)</f>
        <v>0</v>
      </c>
      <c r="N278" s="177">
        <v>0</v>
      </c>
      <c r="O278" s="177">
        <f>ROUND(E278*N278,2)</f>
        <v>0</v>
      </c>
      <c r="P278" s="177">
        <v>0</v>
      </c>
      <c r="Q278" s="177">
        <f>ROUND(E278*P278,2)</f>
        <v>0</v>
      </c>
      <c r="R278" s="177" t="s">
        <v>132</v>
      </c>
      <c r="S278" s="177" t="s">
        <v>133</v>
      </c>
      <c r="T278" s="178" t="s">
        <v>134</v>
      </c>
      <c r="U278" s="158">
        <v>1.89</v>
      </c>
      <c r="V278" s="158">
        <f>ROUND(E278*U278,2)</f>
        <v>19.59</v>
      </c>
      <c r="W278" s="158"/>
      <c r="X278" s="158" t="s">
        <v>450</v>
      </c>
      <c r="Y278" s="148"/>
      <c r="Z278" s="148"/>
      <c r="AA278" s="148"/>
      <c r="AB278" s="148"/>
      <c r="AC278" s="148"/>
      <c r="AD278" s="148"/>
      <c r="AE278" s="148"/>
      <c r="AF278" s="148"/>
      <c r="AG278" s="148" t="s">
        <v>451</v>
      </c>
      <c r="AH278" s="148"/>
      <c r="AI278" s="148"/>
      <c r="AJ278" s="148"/>
      <c r="AK278" s="148"/>
      <c r="AL278" s="148"/>
      <c r="AM278" s="148"/>
      <c r="AN278" s="148"/>
      <c r="AO278" s="148"/>
      <c r="AP278" s="148"/>
      <c r="AQ278" s="148"/>
      <c r="AR278" s="148"/>
      <c r="AS278" s="148"/>
      <c r="AT278" s="148"/>
      <c r="AU278" s="148"/>
      <c r="AV278" s="148"/>
      <c r="AW278" s="148"/>
      <c r="AX278" s="148"/>
      <c r="AY278" s="148"/>
      <c r="AZ278" s="148"/>
      <c r="BA278" s="148"/>
      <c r="BB278" s="148"/>
      <c r="BC278" s="148"/>
      <c r="BD278" s="148"/>
      <c r="BE278" s="148"/>
      <c r="BF278" s="148"/>
      <c r="BG278" s="148"/>
      <c r="BH278" s="148"/>
    </row>
    <row r="279" spans="1:60" outlineLevel="1" x14ac:dyDescent="0.2">
      <c r="A279" s="155"/>
      <c r="B279" s="156"/>
      <c r="C279" s="257" t="s">
        <v>452</v>
      </c>
      <c r="D279" s="258"/>
      <c r="E279" s="258"/>
      <c r="F279" s="258"/>
      <c r="G279" s="258"/>
      <c r="H279" s="158"/>
      <c r="I279" s="158"/>
      <c r="J279" s="158"/>
      <c r="K279" s="158"/>
      <c r="L279" s="158"/>
      <c r="M279" s="158"/>
      <c r="N279" s="158"/>
      <c r="O279" s="158"/>
      <c r="P279" s="158"/>
      <c r="Q279" s="158"/>
      <c r="R279" s="158"/>
      <c r="S279" s="158"/>
      <c r="T279" s="158"/>
      <c r="U279" s="158"/>
      <c r="V279" s="158"/>
      <c r="W279" s="158"/>
      <c r="X279" s="158"/>
      <c r="Y279" s="148"/>
      <c r="Z279" s="148"/>
      <c r="AA279" s="148"/>
      <c r="AB279" s="148"/>
      <c r="AC279" s="148"/>
      <c r="AD279" s="148"/>
      <c r="AE279" s="148"/>
      <c r="AF279" s="148"/>
      <c r="AG279" s="148" t="s">
        <v>138</v>
      </c>
      <c r="AH279" s="148"/>
      <c r="AI279" s="148"/>
      <c r="AJ279" s="148"/>
      <c r="AK279" s="148"/>
      <c r="AL279" s="148"/>
      <c r="AM279" s="148"/>
      <c r="AN279" s="148"/>
      <c r="AO279" s="148"/>
      <c r="AP279" s="148"/>
      <c r="AQ279" s="148"/>
      <c r="AR279" s="148"/>
      <c r="AS279" s="148"/>
      <c r="AT279" s="148"/>
      <c r="AU279" s="148"/>
      <c r="AV279" s="148"/>
      <c r="AW279" s="148"/>
      <c r="AX279" s="148"/>
      <c r="AY279" s="148"/>
      <c r="AZ279" s="148"/>
      <c r="BA279" s="148"/>
      <c r="BB279" s="148"/>
      <c r="BC279" s="148"/>
      <c r="BD279" s="148"/>
      <c r="BE279" s="148"/>
      <c r="BF279" s="148"/>
      <c r="BG279" s="148"/>
      <c r="BH279" s="148"/>
    </row>
    <row r="280" spans="1:60" x14ac:dyDescent="0.2">
      <c r="A280" s="166" t="s">
        <v>127</v>
      </c>
      <c r="B280" s="167" t="s">
        <v>82</v>
      </c>
      <c r="C280" s="189" t="s">
        <v>83</v>
      </c>
      <c r="D280" s="168"/>
      <c r="E280" s="169"/>
      <c r="F280" s="170"/>
      <c r="G280" s="170">
        <f>SUMIF(AG281:AG282,"&lt;&gt;NOR",G281:G282)</f>
        <v>0</v>
      </c>
      <c r="H280" s="170"/>
      <c r="I280" s="170">
        <f>SUM(I281:I282)</f>
        <v>0</v>
      </c>
      <c r="J280" s="170"/>
      <c r="K280" s="170">
        <f>SUM(K281:K282)</f>
        <v>0</v>
      </c>
      <c r="L280" s="170"/>
      <c r="M280" s="170">
        <f>SUM(M281:M282)</f>
        <v>0</v>
      </c>
      <c r="N280" s="170"/>
      <c r="O280" s="170">
        <f>SUM(O281:O282)</f>
        <v>0</v>
      </c>
      <c r="P280" s="170"/>
      <c r="Q280" s="170">
        <f>SUM(Q281:Q282)</f>
        <v>0</v>
      </c>
      <c r="R280" s="170"/>
      <c r="S280" s="170"/>
      <c r="T280" s="171"/>
      <c r="U280" s="165"/>
      <c r="V280" s="165">
        <f>SUM(V281:V282)</f>
        <v>0</v>
      </c>
      <c r="W280" s="165"/>
      <c r="X280" s="165"/>
      <c r="AG280" t="s">
        <v>128</v>
      </c>
    </row>
    <row r="281" spans="1:60" outlineLevel="1" x14ac:dyDescent="0.2">
      <c r="A281" s="172">
        <v>79</v>
      </c>
      <c r="B281" s="173" t="s">
        <v>453</v>
      </c>
      <c r="C281" s="190" t="s">
        <v>454</v>
      </c>
      <c r="D281" s="174" t="s">
        <v>202</v>
      </c>
      <c r="E281" s="175">
        <v>5</v>
      </c>
      <c r="F281" s="176"/>
      <c r="G281" s="177">
        <f>ROUND(E281*F281,2)</f>
        <v>0</v>
      </c>
      <c r="H281" s="176"/>
      <c r="I281" s="177">
        <f>ROUND(E281*H281,2)</f>
        <v>0</v>
      </c>
      <c r="J281" s="176"/>
      <c r="K281" s="177">
        <f>ROUND(E281*J281,2)</f>
        <v>0</v>
      </c>
      <c r="L281" s="177">
        <v>21</v>
      </c>
      <c r="M281" s="177">
        <f>G281*(1+L281/100)</f>
        <v>0</v>
      </c>
      <c r="N281" s="177">
        <v>0</v>
      </c>
      <c r="O281" s="177">
        <f>ROUND(E281*N281,2)</f>
        <v>0</v>
      </c>
      <c r="P281" s="177">
        <v>0</v>
      </c>
      <c r="Q281" s="177">
        <f>ROUND(E281*P281,2)</f>
        <v>0</v>
      </c>
      <c r="R281" s="177"/>
      <c r="S281" s="177" t="s">
        <v>181</v>
      </c>
      <c r="T281" s="178" t="s">
        <v>347</v>
      </c>
      <c r="U281" s="158">
        <v>0</v>
      </c>
      <c r="V281" s="158">
        <f>ROUND(E281*U281,2)</f>
        <v>0</v>
      </c>
      <c r="W281" s="158"/>
      <c r="X281" s="158" t="s">
        <v>135</v>
      </c>
      <c r="Y281" s="148"/>
      <c r="Z281" s="148"/>
      <c r="AA281" s="148"/>
      <c r="AB281" s="148"/>
      <c r="AC281" s="148"/>
      <c r="AD281" s="148"/>
      <c r="AE281" s="148"/>
      <c r="AF281" s="148"/>
      <c r="AG281" s="148" t="s">
        <v>136</v>
      </c>
      <c r="AH281" s="148"/>
      <c r="AI281" s="148"/>
      <c r="AJ281" s="148"/>
      <c r="AK281" s="148"/>
      <c r="AL281" s="148"/>
      <c r="AM281" s="148"/>
      <c r="AN281" s="148"/>
      <c r="AO281" s="148"/>
      <c r="AP281" s="148"/>
      <c r="AQ281" s="148"/>
      <c r="AR281" s="148"/>
      <c r="AS281" s="148"/>
      <c r="AT281" s="148"/>
      <c r="AU281" s="148"/>
      <c r="AV281" s="148"/>
      <c r="AW281" s="148"/>
      <c r="AX281" s="148"/>
      <c r="AY281" s="148"/>
      <c r="AZ281" s="148"/>
      <c r="BA281" s="148"/>
      <c r="BB281" s="148"/>
      <c r="BC281" s="148"/>
      <c r="BD281" s="148"/>
      <c r="BE281" s="148"/>
      <c r="BF281" s="148"/>
      <c r="BG281" s="148"/>
      <c r="BH281" s="148"/>
    </row>
    <row r="282" spans="1:60" outlineLevel="1" x14ac:dyDescent="0.2">
      <c r="A282" s="155"/>
      <c r="B282" s="156"/>
      <c r="C282" s="191" t="s">
        <v>455</v>
      </c>
      <c r="D282" s="160"/>
      <c r="E282" s="161">
        <v>5</v>
      </c>
      <c r="F282" s="158"/>
      <c r="G282" s="158"/>
      <c r="H282" s="158"/>
      <c r="I282" s="158"/>
      <c r="J282" s="158"/>
      <c r="K282" s="158"/>
      <c r="L282" s="158"/>
      <c r="M282" s="158"/>
      <c r="N282" s="158"/>
      <c r="O282" s="158"/>
      <c r="P282" s="158"/>
      <c r="Q282" s="158"/>
      <c r="R282" s="158"/>
      <c r="S282" s="158"/>
      <c r="T282" s="158"/>
      <c r="U282" s="158"/>
      <c r="V282" s="158"/>
      <c r="W282" s="158"/>
      <c r="X282" s="158"/>
      <c r="Y282" s="148"/>
      <c r="Z282" s="148"/>
      <c r="AA282" s="148"/>
      <c r="AB282" s="148"/>
      <c r="AC282" s="148"/>
      <c r="AD282" s="148"/>
      <c r="AE282" s="148"/>
      <c r="AF282" s="148"/>
      <c r="AG282" s="148" t="s">
        <v>140</v>
      </c>
      <c r="AH282" s="148">
        <v>0</v>
      </c>
      <c r="AI282" s="148"/>
      <c r="AJ282" s="148"/>
      <c r="AK282" s="148"/>
      <c r="AL282" s="148"/>
      <c r="AM282" s="148"/>
      <c r="AN282" s="148"/>
      <c r="AO282" s="148"/>
      <c r="AP282" s="148"/>
      <c r="AQ282" s="148"/>
      <c r="AR282" s="148"/>
      <c r="AS282" s="148"/>
      <c r="AT282" s="148"/>
      <c r="AU282" s="148"/>
      <c r="AV282" s="148"/>
      <c r="AW282" s="148"/>
      <c r="AX282" s="148"/>
      <c r="AY282" s="148"/>
      <c r="AZ282" s="148"/>
      <c r="BA282" s="148"/>
      <c r="BB282" s="148"/>
      <c r="BC282" s="148"/>
      <c r="BD282" s="148"/>
      <c r="BE282" s="148"/>
      <c r="BF282" s="148"/>
      <c r="BG282" s="148"/>
      <c r="BH282" s="148"/>
    </row>
    <row r="283" spans="1:60" x14ac:dyDescent="0.2">
      <c r="A283" s="166" t="s">
        <v>127</v>
      </c>
      <c r="B283" s="167" t="s">
        <v>86</v>
      </c>
      <c r="C283" s="189" t="s">
        <v>87</v>
      </c>
      <c r="D283" s="168"/>
      <c r="E283" s="169"/>
      <c r="F283" s="170"/>
      <c r="G283" s="170">
        <f>SUMIF(AG284:AG287,"&lt;&gt;NOR",G284:G287)</f>
        <v>0</v>
      </c>
      <c r="H283" s="170"/>
      <c r="I283" s="170">
        <f>SUM(I284:I287)</f>
        <v>0</v>
      </c>
      <c r="J283" s="170"/>
      <c r="K283" s="170">
        <f>SUM(K284:K287)</f>
        <v>0</v>
      </c>
      <c r="L283" s="170"/>
      <c r="M283" s="170">
        <f>SUM(M284:M287)</f>
        <v>0</v>
      </c>
      <c r="N283" s="170"/>
      <c r="O283" s="170">
        <f>SUM(O284:O287)</f>
        <v>0</v>
      </c>
      <c r="P283" s="170"/>
      <c r="Q283" s="170">
        <f>SUM(Q284:Q287)</f>
        <v>3.88</v>
      </c>
      <c r="R283" s="170"/>
      <c r="S283" s="170"/>
      <c r="T283" s="171"/>
      <c r="U283" s="165"/>
      <c r="V283" s="165">
        <f>SUM(V284:V287)</f>
        <v>38.090000000000003</v>
      </c>
      <c r="W283" s="165"/>
      <c r="X283" s="165"/>
      <c r="AG283" t="s">
        <v>128</v>
      </c>
    </row>
    <row r="284" spans="1:60" outlineLevel="1" x14ac:dyDescent="0.2">
      <c r="A284" s="172">
        <v>80</v>
      </c>
      <c r="B284" s="173" t="s">
        <v>456</v>
      </c>
      <c r="C284" s="190" t="s">
        <v>457</v>
      </c>
      <c r="D284" s="174" t="s">
        <v>159</v>
      </c>
      <c r="E284" s="175">
        <v>119.04600000000001</v>
      </c>
      <c r="F284" s="176"/>
      <c r="G284" s="177">
        <f>ROUND(E284*F284,2)</f>
        <v>0</v>
      </c>
      <c r="H284" s="176"/>
      <c r="I284" s="177">
        <f>ROUND(E284*H284,2)</f>
        <v>0</v>
      </c>
      <c r="J284" s="176"/>
      <c r="K284" s="177">
        <f>ROUND(E284*J284,2)</f>
        <v>0</v>
      </c>
      <c r="L284" s="177">
        <v>21</v>
      </c>
      <c r="M284" s="177">
        <f>G284*(1+L284/100)</f>
        <v>0</v>
      </c>
      <c r="N284" s="177">
        <v>0</v>
      </c>
      <c r="O284" s="177">
        <f>ROUND(E284*N284,2)</f>
        <v>0</v>
      </c>
      <c r="P284" s="177">
        <v>2.4649999999999998E-2</v>
      </c>
      <c r="Q284" s="177">
        <f>ROUND(E284*P284,2)</f>
        <v>2.93</v>
      </c>
      <c r="R284" s="177" t="s">
        <v>458</v>
      </c>
      <c r="S284" s="177" t="s">
        <v>133</v>
      </c>
      <c r="T284" s="178" t="s">
        <v>134</v>
      </c>
      <c r="U284" s="158">
        <v>0.25</v>
      </c>
      <c r="V284" s="158">
        <f>ROUND(E284*U284,2)</f>
        <v>29.76</v>
      </c>
      <c r="W284" s="158"/>
      <c r="X284" s="158" t="s">
        <v>135</v>
      </c>
      <c r="Y284" s="148"/>
      <c r="Z284" s="148"/>
      <c r="AA284" s="148"/>
      <c r="AB284" s="148"/>
      <c r="AC284" s="148"/>
      <c r="AD284" s="148"/>
      <c r="AE284" s="148"/>
      <c r="AF284" s="148"/>
      <c r="AG284" s="148" t="s">
        <v>136</v>
      </c>
      <c r="AH284" s="148"/>
      <c r="AI284" s="148"/>
      <c r="AJ284" s="148"/>
      <c r="AK284" s="148"/>
      <c r="AL284" s="148"/>
      <c r="AM284" s="148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48"/>
      <c r="AX284" s="148"/>
      <c r="AY284" s="148"/>
      <c r="AZ284" s="148"/>
      <c r="BA284" s="148"/>
      <c r="BB284" s="148"/>
      <c r="BC284" s="148"/>
      <c r="BD284" s="148"/>
      <c r="BE284" s="148"/>
      <c r="BF284" s="148"/>
      <c r="BG284" s="148"/>
      <c r="BH284" s="148"/>
    </row>
    <row r="285" spans="1:60" outlineLevel="1" x14ac:dyDescent="0.2">
      <c r="A285" s="155"/>
      <c r="B285" s="156"/>
      <c r="C285" s="191" t="s">
        <v>459</v>
      </c>
      <c r="D285" s="160"/>
      <c r="E285" s="161">
        <v>119.04600000000001</v>
      </c>
      <c r="F285" s="158"/>
      <c r="G285" s="158"/>
      <c r="H285" s="158"/>
      <c r="I285" s="158"/>
      <c r="J285" s="158"/>
      <c r="K285" s="158"/>
      <c r="L285" s="158"/>
      <c r="M285" s="158"/>
      <c r="N285" s="158"/>
      <c r="O285" s="158"/>
      <c r="P285" s="158"/>
      <c r="Q285" s="158"/>
      <c r="R285" s="158"/>
      <c r="S285" s="158"/>
      <c r="T285" s="158"/>
      <c r="U285" s="158"/>
      <c r="V285" s="158"/>
      <c r="W285" s="158"/>
      <c r="X285" s="158"/>
      <c r="Y285" s="148"/>
      <c r="Z285" s="148"/>
      <c r="AA285" s="148"/>
      <c r="AB285" s="148"/>
      <c r="AC285" s="148"/>
      <c r="AD285" s="148"/>
      <c r="AE285" s="148"/>
      <c r="AF285" s="148"/>
      <c r="AG285" s="148" t="s">
        <v>140</v>
      </c>
      <c r="AH285" s="148">
        <v>5</v>
      </c>
      <c r="AI285" s="148"/>
      <c r="AJ285" s="148"/>
      <c r="AK285" s="148"/>
      <c r="AL285" s="148"/>
      <c r="AM285" s="148"/>
      <c r="AN285" s="148"/>
      <c r="AO285" s="148"/>
      <c r="AP285" s="148"/>
      <c r="AQ285" s="148"/>
      <c r="AR285" s="148"/>
      <c r="AS285" s="148"/>
      <c r="AT285" s="148"/>
      <c r="AU285" s="148"/>
      <c r="AV285" s="148"/>
      <c r="AW285" s="148"/>
      <c r="AX285" s="148"/>
      <c r="AY285" s="148"/>
      <c r="AZ285" s="148"/>
      <c r="BA285" s="148"/>
      <c r="BB285" s="148"/>
      <c r="BC285" s="148"/>
      <c r="BD285" s="148"/>
      <c r="BE285" s="148"/>
      <c r="BF285" s="148"/>
      <c r="BG285" s="148"/>
      <c r="BH285" s="148"/>
    </row>
    <row r="286" spans="1:60" outlineLevel="1" x14ac:dyDescent="0.2">
      <c r="A286" s="172">
        <v>81</v>
      </c>
      <c r="B286" s="173" t="s">
        <v>460</v>
      </c>
      <c r="C286" s="190" t="s">
        <v>461</v>
      </c>
      <c r="D286" s="174" t="s">
        <v>159</v>
      </c>
      <c r="E286" s="175">
        <v>119.04600000000001</v>
      </c>
      <c r="F286" s="176"/>
      <c r="G286" s="177">
        <f>ROUND(E286*F286,2)</f>
        <v>0</v>
      </c>
      <c r="H286" s="176"/>
      <c r="I286" s="177">
        <f>ROUND(E286*H286,2)</f>
        <v>0</v>
      </c>
      <c r="J286" s="176"/>
      <c r="K286" s="177">
        <f>ROUND(E286*J286,2)</f>
        <v>0</v>
      </c>
      <c r="L286" s="177">
        <v>21</v>
      </c>
      <c r="M286" s="177">
        <f>G286*(1+L286/100)</f>
        <v>0</v>
      </c>
      <c r="N286" s="177">
        <v>0</v>
      </c>
      <c r="O286" s="177">
        <f>ROUND(E286*N286,2)</f>
        <v>0</v>
      </c>
      <c r="P286" s="177">
        <v>8.0000000000000002E-3</v>
      </c>
      <c r="Q286" s="177">
        <f>ROUND(E286*P286,2)</f>
        <v>0.95</v>
      </c>
      <c r="R286" s="177" t="s">
        <v>458</v>
      </c>
      <c r="S286" s="177" t="s">
        <v>133</v>
      </c>
      <c r="T286" s="178" t="s">
        <v>134</v>
      </c>
      <c r="U286" s="158">
        <v>7.0000000000000007E-2</v>
      </c>
      <c r="V286" s="158">
        <f>ROUND(E286*U286,2)</f>
        <v>8.33</v>
      </c>
      <c r="W286" s="158"/>
      <c r="X286" s="158" t="s">
        <v>135</v>
      </c>
      <c r="Y286" s="148"/>
      <c r="Z286" s="148"/>
      <c r="AA286" s="148"/>
      <c r="AB286" s="148"/>
      <c r="AC286" s="148"/>
      <c r="AD286" s="148"/>
      <c r="AE286" s="148"/>
      <c r="AF286" s="148"/>
      <c r="AG286" s="148" t="s">
        <v>136</v>
      </c>
      <c r="AH286" s="148"/>
      <c r="AI286" s="148"/>
      <c r="AJ286" s="148"/>
      <c r="AK286" s="148"/>
      <c r="AL286" s="148"/>
      <c r="AM286" s="148"/>
      <c r="AN286" s="148"/>
      <c r="AO286" s="148"/>
      <c r="AP286" s="148"/>
      <c r="AQ286" s="148"/>
      <c r="AR286" s="148"/>
      <c r="AS286" s="148"/>
      <c r="AT286" s="148"/>
      <c r="AU286" s="148"/>
      <c r="AV286" s="148"/>
      <c r="AW286" s="148"/>
      <c r="AX286" s="148"/>
      <c r="AY286" s="148"/>
      <c r="AZ286" s="148"/>
      <c r="BA286" s="148"/>
      <c r="BB286" s="148"/>
      <c r="BC286" s="148"/>
      <c r="BD286" s="148"/>
      <c r="BE286" s="148"/>
      <c r="BF286" s="148"/>
      <c r="BG286" s="148"/>
      <c r="BH286" s="148"/>
    </row>
    <row r="287" spans="1:60" outlineLevel="1" x14ac:dyDescent="0.2">
      <c r="A287" s="155"/>
      <c r="B287" s="156"/>
      <c r="C287" s="191" t="s">
        <v>459</v>
      </c>
      <c r="D287" s="160"/>
      <c r="E287" s="161">
        <v>119.04600000000001</v>
      </c>
      <c r="F287" s="158"/>
      <c r="G287" s="158"/>
      <c r="H287" s="158"/>
      <c r="I287" s="158"/>
      <c r="J287" s="158"/>
      <c r="K287" s="158"/>
      <c r="L287" s="158"/>
      <c r="M287" s="158"/>
      <c r="N287" s="158"/>
      <c r="O287" s="158"/>
      <c r="P287" s="158"/>
      <c r="Q287" s="158"/>
      <c r="R287" s="158"/>
      <c r="S287" s="158"/>
      <c r="T287" s="158"/>
      <c r="U287" s="158"/>
      <c r="V287" s="158"/>
      <c r="W287" s="158"/>
      <c r="X287" s="158"/>
      <c r="Y287" s="148"/>
      <c r="Z287" s="148"/>
      <c r="AA287" s="148"/>
      <c r="AB287" s="148"/>
      <c r="AC287" s="148"/>
      <c r="AD287" s="148"/>
      <c r="AE287" s="148"/>
      <c r="AF287" s="148"/>
      <c r="AG287" s="148" t="s">
        <v>140</v>
      </c>
      <c r="AH287" s="148">
        <v>5</v>
      </c>
      <c r="AI287" s="148"/>
      <c r="AJ287" s="148"/>
      <c r="AK287" s="148"/>
      <c r="AL287" s="148"/>
      <c r="AM287" s="148"/>
      <c r="AN287" s="148"/>
      <c r="AO287" s="148"/>
      <c r="AP287" s="148"/>
      <c r="AQ287" s="148"/>
      <c r="AR287" s="148"/>
      <c r="AS287" s="148"/>
      <c r="AT287" s="148"/>
      <c r="AU287" s="148"/>
      <c r="AV287" s="148"/>
      <c r="AW287" s="148"/>
      <c r="AX287" s="148"/>
      <c r="AY287" s="148"/>
      <c r="AZ287" s="148"/>
      <c r="BA287" s="148"/>
      <c r="BB287" s="148"/>
      <c r="BC287" s="148"/>
      <c r="BD287" s="148"/>
      <c r="BE287" s="148"/>
      <c r="BF287" s="148"/>
      <c r="BG287" s="148"/>
      <c r="BH287" s="148"/>
    </row>
    <row r="288" spans="1:60" x14ac:dyDescent="0.2">
      <c r="A288" s="166" t="s">
        <v>127</v>
      </c>
      <c r="B288" s="167" t="s">
        <v>88</v>
      </c>
      <c r="C288" s="189" t="s">
        <v>89</v>
      </c>
      <c r="D288" s="168"/>
      <c r="E288" s="169"/>
      <c r="F288" s="170"/>
      <c r="G288" s="170">
        <f>SUMIF(AG289:AG306,"&lt;&gt;NOR",G289:G306)</f>
        <v>0</v>
      </c>
      <c r="H288" s="170"/>
      <c r="I288" s="170">
        <f>SUM(I289:I306)</f>
        <v>0</v>
      </c>
      <c r="J288" s="170"/>
      <c r="K288" s="170">
        <f>SUM(K289:K306)</f>
        <v>0</v>
      </c>
      <c r="L288" s="170"/>
      <c r="M288" s="170">
        <f>SUM(M289:M306)</f>
        <v>0</v>
      </c>
      <c r="N288" s="170"/>
      <c r="O288" s="170">
        <f>SUM(O289:O306)</f>
        <v>0.03</v>
      </c>
      <c r="P288" s="170"/>
      <c r="Q288" s="170">
        <f>SUM(Q289:Q306)</f>
        <v>0</v>
      </c>
      <c r="R288" s="170"/>
      <c r="S288" s="170"/>
      <c r="T288" s="171"/>
      <c r="U288" s="165"/>
      <c r="V288" s="165">
        <f>SUM(V289:V306)</f>
        <v>5.85</v>
      </c>
      <c r="W288" s="165"/>
      <c r="X288" s="165"/>
      <c r="AG288" t="s">
        <v>128</v>
      </c>
    </row>
    <row r="289" spans="1:60" outlineLevel="1" x14ac:dyDescent="0.2">
      <c r="A289" s="172">
        <v>82</v>
      </c>
      <c r="B289" s="173" t="s">
        <v>462</v>
      </c>
      <c r="C289" s="190" t="s">
        <v>463</v>
      </c>
      <c r="D289" s="174" t="s">
        <v>131</v>
      </c>
      <c r="E289" s="175">
        <v>13</v>
      </c>
      <c r="F289" s="176"/>
      <c r="G289" s="177">
        <f>ROUND(E289*F289,2)</f>
        <v>0</v>
      </c>
      <c r="H289" s="176"/>
      <c r="I289" s="177">
        <f>ROUND(E289*H289,2)</f>
        <v>0</v>
      </c>
      <c r="J289" s="176"/>
      <c r="K289" s="177">
        <f>ROUND(E289*J289,2)</f>
        <v>0</v>
      </c>
      <c r="L289" s="177">
        <v>21</v>
      </c>
      <c r="M289" s="177">
        <f>G289*(1+L289/100)</f>
        <v>0</v>
      </c>
      <c r="N289" s="177">
        <v>1.0000000000000001E-5</v>
      </c>
      <c r="O289" s="177">
        <f>ROUND(E289*N289,2)</f>
        <v>0</v>
      </c>
      <c r="P289" s="177">
        <v>0</v>
      </c>
      <c r="Q289" s="177">
        <f>ROUND(E289*P289,2)</f>
        <v>0</v>
      </c>
      <c r="R289" s="177" t="s">
        <v>464</v>
      </c>
      <c r="S289" s="177" t="s">
        <v>133</v>
      </c>
      <c r="T289" s="178" t="s">
        <v>134</v>
      </c>
      <c r="U289" s="158">
        <v>0.45</v>
      </c>
      <c r="V289" s="158">
        <f>ROUND(E289*U289,2)</f>
        <v>5.85</v>
      </c>
      <c r="W289" s="158"/>
      <c r="X289" s="158" t="s">
        <v>135</v>
      </c>
      <c r="Y289" s="148"/>
      <c r="Z289" s="148"/>
      <c r="AA289" s="148"/>
      <c r="AB289" s="148"/>
      <c r="AC289" s="148"/>
      <c r="AD289" s="148"/>
      <c r="AE289" s="148"/>
      <c r="AF289" s="148"/>
      <c r="AG289" s="148" t="s">
        <v>136</v>
      </c>
      <c r="AH289" s="148"/>
      <c r="AI289" s="148"/>
      <c r="AJ289" s="148"/>
      <c r="AK289" s="148"/>
      <c r="AL289" s="148"/>
      <c r="AM289" s="148"/>
      <c r="AN289" s="148"/>
      <c r="AO289" s="148"/>
      <c r="AP289" s="148"/>
      <c r="AQ289" s="148"/>
      <c r="AR289" s="148"/>
      <c r="AS289" s="148"/>
      <c r="AT289" s="148"/>
      <c r="AU289" s="148"/>
      <c r="AV289" s="148"/>
      <c r="AW289" s="148"/>
      <c r="AX289" s="148"/>
      <c r="AY289" s="148"/>
      <c r="AZ289" s="148"/>
      <c r="BA289" s="148"/>
      <c r="BB289" s="148"/>
      <c r="BC289" s="148"/>
      <c r="BD289" s="148"/>
      <c r="BE289" s="148"/>
      <c r="BF289" s="148"/>
      <c r="BG289" s="148"/>
      <c r="BH289" s="148"/>
    </row>
    <row r="290" spans="1:60" outlineLevel="1" x14ac:dyDescent="0.2">
      <c r="A290" s="155"/>
      <c r="B290" s="156"/>
      <c r="C290" s="191" t="s">
        <v>465</v>
      </c>
      <c r="D290" s="160"/>
      <c r="E290" s="161">
        <v>3</v>
      </c>
      <c r="F290" s="158"/>
      <c r="G290" s="158"/>
      <c r="H290" s="158"/>
      <c r="I290" s="158"/>
      <c r="J290" s="158"/>
      <c r="K290" s="158"/>
      <c r="L290" s="158"/>
      <c r="M290" s="158"/>
      <c r="N290" s="158"/>
      <c r="O290" s="158"/>
      <c r="P290" s="158"/>
      <c r="Q290" s="158"/>
      <c r="R290" s="158"/>
      <c r="S290" s="158"/>
      <c r="T290" s="158"/>
      <c r="U290" s="158"/>
      <c r="V290" s="158"/>
      <c r="W290" s="158"/>
      <c r="X290" s="158"/>
      <c r="Y290" s="148"/>
      <c r="Z290" s="148"/>
      <c r="AA290" s="148"/>
      <c r="AB290" s="148"/>
      <c r="AC290" s="148"/>
      <c r="AD290" s="148"/>
      <c r="AE290" s="148"/>
      <c r="AF290" s="148"/>
      <c r="AG290" s="148" t="s">
        <v>140</v>
      </c>
      <c r="AH290" s="148">
        <v>0</v>
      </c>
      <c r="AI290" s="148"/>
      <c r="AJ290" s="148"/>
      <c r="AK290" s="148"/>
      <c r="AL290" s="148"/>
      <c r="AM290" s="148"/>
      <c r="AN290" s="148"/>
      <c r="AO290" s="148"/>
      <c r="AP290" s="148"/>
      <c r="AQ290" s="148"/>
      <c r="AR290" s="148"/>
      <c r="AS290" s="148"/>
      <c r="AT290" s="148"/>
      <c r="AU290" s="148"/>
      <c r="AV290" s="148"/>
      <c r="AW290" s="148"/>
      <c r="AX290" s="148"/>
      <c r="AY290" s="148"/>
      <c r="AZ290" s="148"/>
      <c r="BA290" s="148"/>
      <c r="BB290" s="148"/>
      <c r="BC290" s="148"/>
      <c r="BD290" s="148"/>
      <c r="BE290" s="148"/>
      <c r="BF290" s="148"/>
      <c r="BG290" s="148"/>
      <c r="BH290" s="148"/>
    </row>
    <row r="291" spans="1:60" outlineLevel="1" x14ac:dyDescent="0.2">
      <c r="A291" s="155"/>
      <c r="B291" s="156"/>
      <c r="C291" s="191" t="s">
        <v>466</v>
      </c>
      <c r="D291" s="160"/>
      <c r="E291" s="161">
        <v>1</v>
      </c>
      <c r="F291" s="158"/>
      <c r="G291" s="158"/>
      <c r="H291" s="158"/>
      <c r="I291" s="158"/>
      <c r="J291" s="158"/>
      <c r="K291" s="158"/>
      <c r="L291" s="158"/>
      <c r="M291" s="158"/>
      <c r="N291" s="158"/>
      <c r="O291" s="158"/>
      <c r="P291" s="158"/>
      <c r="Q291" s="158"/>
      <c r="R291" s="158"/>
      <c r="S291" s="158"/>
      <c r="T291" s="158"/>
      <c r="U291" s="158"/>
      <c r="V291" s="158"/>
      <c r="W291" s="158"/>
      <c r="X291" s="158"/>
      <c r="Y291" s="148"/>
      <c r="Z291" s="148"/>
      <c r="AA291" s="148"/>
      <c r="AB291" s="148"/>
      <c r="AC291" s="148"/>
      <c r="AD291" s="148"/>
      <c r="AE291" s="148"/>
      <c r="AF291" s="148"/>
      <c r="AG291" s="148" t="s">
        <v>140</v>
      </c>
      <c r="AH291" s="148">
        <v>0</v>
      </c>
      <c r="AI291" s="148"/>
      <c r="AJ291" s="148"/>
      <c r="AK291" s="148"/>
      <c r="AL291" s="148"/>
      <c r="AM291" s="148"/>
      <c r="AN291" s="148"/>
      <c r="AO291" s="148"/>
      <c r="AP291" s="148"/>
      <c r="AQ291" s="148"/>
      <c r="AR291" s="148"/>
      <c r="AS291" s="148"/>
      <c r="AT291" s="148"/>
      <c r="AU291" s="148"/>
      <c r="AV291" s="148"/>
      <c r="AW291" s="148"/>
      <c r="AX291" s="148"/>
      <c r="AY291" s="148"/>
      <c r="AZ291" s="148"/>
      <c r="BA291" s="148"/>
      <c r="BB291" s="148"/>
      <c r="BC291" s="148"/>
      <c r="BD291" s="148"/>
      <c r="BE291" s="148"/>
      <c r="BF291" s="148"/>
      <c r="BG291" s="148"/>
      <c r="BH291" s="148"/>
    </row>
    <row r="292" spans="1:60" outlineLevel="1" x14ac:dyDescent="0.2">
      <c r="A292" s="155"/>
      <c r="B292" s="156"/>
      <c r="C292" s="191" t="s">
        <v>467</v>
      </c>
      <c r="D292" s="160"/>
      <c r="E292" s="161">
        <v>2</v>
      </c>
      <c r="F292" s="158"/>
      <c r="G292" s="158"/>
      <c r="H292" s="158"/>
      <c r="I292" s="158"/>
      <c r="J292" s="158"/>
      <c r="K292" s="158"/>
      <c r="L292" s="158"/>
      <c r="M292" s="158"/>
      <c r="N292" s="158"/>
      <c r="O292" s="158"/>
      <c r="P292" s="158"/>
      <c r="Q292" s="158"/>
      <c r="R292" s="158"/>
      <c r="S292" s="158"/>
      <c r="T292" s="158"/>
      <c r="U292" s="158"/>
      <c r="V292" s="158"/>
      <c r="W292" s="158"/>
      <c r="X292" s="158"/>
      <c r="Y292" s="148"/>
      <c r="Z292" s="148"/>
      <c r="AA292" s="148"/>
      <c r="AB292" s="148"/>
      <c r="AC292" s="148"/>
      <c r="AD292" s="148"/>
      <c r="AE292" s="148"/>
      <c r="AF292" s="148"/>
      <c r="AG292" s="148" t="s">
        <v>140</v>
      </c>
      <c r="AH292" s="148">
        <v>0</v>
      </c>
      <c r="AI292" s="148"/>
      <c r="AJ292" s="148"/>
      <c r="AK292" s="148"/>
      <c r="AL292" s="148"/>
      <c r="AM292" s="148"/>
      <c r="AN292" s="148"/>
      <c r="AO292" s="148"/>
      <c r="AP292" s="148"/>
      <c r="AQ292" s="148"/>
      <c r="AR292" s="148"/>
      <c r="AS292" s="148"/>
      <c r="AT292" s="148"/>
      <c r="AU292" s="148"/>
      <c r="AV292" s="148"/>
      <c r="AW292" s="148"/>
      <c r="AX292" s="148"/>
      <c r="AY292" s="148"/>
      <c r="AZ292" s="148"/>
      <c r="BA292" s="148"/>
      <c r="BB292" s="148"/>
      <c r="BC292" s="148"/>
      <c r="BD292" s="148"/>
      <c r="BE292" s="148"/>
      <c r="BF292" s="148"/>
      <c r="BG292" s="148"/>
      <c r="BH292" s="148"/>
    </row>
    <row r="293" spans="1:60" outlineLevel="1" x14ac:dyDescent="0.2">
      <c r="A293" s="155"/>
      <c r="B293" s="156"/>
      <c r="C293" s="191" t="s">
        <v>468</v>
      </c>
      <c r="D293" s="160"/>
      <c r="E293" s="161">
        <v>2</v>
      </c>
      <c r="F293" s="158"/>
      <c r="G293" s="158"/>
      <c r="H293" s="158"/>
      <c r="I293" s="158"/>
      <c r="J293" s="158"/>
      <c r="K293" s="158"/>
      <c r="L293" s="158"/>
      <c r="M293" s="158"/>
      <c r="N293" s="158"/>
      <c r="O293" s="158"/>
      <c r="P293" s="158"/>
      <c r="Q293" s="158"/>
      <c r="R293" s="158"/>
      <c r="S293" s="158"/>
      <c r="T293" s="158"/>
      <c r="U293" s="158"/>
      <c r="V293" s="158"/>
      <c r="W293" s="158"/>
      <c r="X293" s="158"/>
      <c r="Y293" s="148"/>
      <c r="Z293" s="148"/>
      <c r="AA293" s="148"/>
      <c r="AB293" s="148"/>
      <c r="AC293" s="148"/>
      <c r="AD293" s="148"/>
      <c r="AE293" s="148"/>
      <c r="AF293" s="148"/>
      <c r="AG293" s="148" t="s">
        <v>140</v>
      </c>
      <c r="AH293" s="148">
        <v>0</v>
      </c>
      <c r="AI293" s="148"/>
      <c r="AJ293" s="148"/>
      <c r="AK293" s="148"/>
      <c r="AL293" s="148"/>
      <c r="AM293" s="148"/>
      <c r="AN293" s="148"/>
      <c r="AO293" s="148"/>
      <c r="AP293" s="148"/>
      <c r="AQ293" s="148"/>
      <c r="AR293" s="148"/>
      <c r="AS293" s="148"/>
      <c r="AT293" s="148"/>
      <c r="AU293" s="148"/>
      <c r="AV293" s="148"/>
      <c r="AW293" s="148"/>
      <c r="AX293" s="148"/>
      <c r="AY293" s="148"/>
      <c r="AZ293" s="148"/>
      <c r="BA293" s="148"/>
      <c r="BB293" s="148"/>
      <c r="BC293" s="148"/>
      <c r="BD293" s="148"/>
      <c r="BE293" s="148"/>
      <c r="BF293" s="148"/>
      <c r="BG293" s="148"/>
      <c r="BH293" s="148"/>
    </row>
    <row r="294" spans="1:60" outlineLevel="1" x14ac:dyDescent="0.2">
      <c r="A294" s="155"/>
      <c r="B294" s="156"/>
      <c r="C294" s="191" t="s">
        <v>469</v>
      </c>
      <c r="D294" s="160"/>
      <c r="E294" s="161">
        <v>2</v>
      </c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8"/>
      <c r="R294" s="158"/>
      <c r="S294" s="158"/>
      <c r="T294" s="158"/>
      <c r="U294" s="158"/>
      <c r="V294" s="158"/>
      <c r="W294" s="158"/>
      <c r="X294" s="158"/>
      <c r="Y294" s="148"/>
      <c r="Z294" s="148"/>
      <c r="AA294" s="148"/>
      <c r="AB294" s="148"/>
      <c r="AC294" s="148"/>
      <c r="AD294" s="148"/>
      <c r="AE294" s="148"/>
      <c r="AF294" s="148"/>
      <c r="AG294" s="148" t="s">
        <v>140</v>
      </c>
      <c r="AH294" s="148">
        <v>0</v>
      </c>
      <c r="AI294" s="148"/>
      <c r="AJ294" s="148"/>
      <c r="AK294" s="148"/>
      <c r="AL294" s="148"/>
      <c r="AM294" s="148"/>
      <c r="AN294" s="148"/>
      <c r="AO294" s="148"/>
      <c r="AP294" s="148"/>
      <c r="AQ294" s="148"/>
      <c r="AR294" s="148"/>
      <c r="AS294" s="148"/>
      <c r="AT294" s="148"/>
      <c r="AU294" s="148"/>
      <c r="AV294" s="148"/>
      <c r="AW294" s="148"/>
      <c r="AX294" s="148"/>
      <c r="AY294" s="148"/>
      <c r="AZ294" s="148"/>
      <c r="BA294" s="148"/>
      <c r="BB294" s="148"/>
      <c r="BC294" s="148"/>
      <c r="BD294" s="148"/>
      <c r="BE294" s="148"/>
      <c r="BF294" s="148"/>
      <c r="BG294" s="148"/>
      <c r="BH294" s="148"/>
    </row>
    <row r="295" spans="1:60" outlineLevel="1" x14ac:dyDescent="0.2">
      <c r="A295" s="155"/>
      <c r="B295" s="156"/>
      <c r="C295" s="191" t="s">
        <v>470</v>
      </c>
      <c r="D295" s="160"/>
      <c r="E295" s="161">
        <v>1</v>
      </c>
      <c r="F295" s="158"/>
      <c r="G295" s="158"/>
      <c r="H295" s="158"/>
      <c r="I295" s="158"/>
      <c r="J295" s="158"/>
      <c r="K295" s="158"/>
      <c r="L295" s="158"/>
      <c r="M295" s="158"/>
      <c r="N295" s="158"/>
      <c r="O295" s="158"/>
      <c r="P295" s="158"/>
      <c r="Q295" s="158"/>
      <c r="R295" s="158"/>
      <c r="S295" s="158"/>
      <c r="T295" s="158"/>
      <c r="U295" s="158"/>
      <c r="V295" s="158"/>
      <c r="W295" s="158"/>
      <c r="X295" s="158"/>
      <c r="Y295" s="148"/>
      <c r="Z295" s="148"/>
      <c r="AA295" s="148"/>
      <c r="AB295" s="148"/>
      <c r="AC295" s="148"/>
      <c r="AD295" s="148"/>
      <c r="AE295" s="148"/>
      <c r="AF295" s="148"/>
      <c r="AG295" s="148" t="s">
        <v>140</v>
      </c>
      <c r="AH295" s="148">
        <v>0</v>
      </c>
      <c r="AI295" s="148"/>
      <c r="AJ295" s="148"/>
      <c r="AK295" s="148"/>
      <c r="AL295" s="148"/>
      <c r="AM295" s="148"/>
      <c r="AN295" s="148"/>
      <c r="AO295" s="148"/>
      <c r="AP295" s="148"/>
      <c r="AQ295" s="148"/>
      <c r="AR295" s="148"/>
      <c r="AS295" s="148"/>
      <c r="AT295" s="148"/>
      <c r="AU295" s="148"/>
      <c r="AV295" s="148"/>
      <c r="AW295" s="148"/>
      <c r="AX295" s="148"/>
      <c r="AY295" s="148"/>
      <c r="AZ295" s="148"/>
      <c r="BA295" s="148"/>
      <c r="BB295" s="148"/>
      <c r="BC295" s="148"/>
      <c r="BD295" s="148"/>
      <c r="BE295" s="148"/>
      <c r="BF295" s="148"/>
      <c r="BG295" s="148"/>
      <c r="BH295" s="148"/>
    </row>
    <row r="296" spans="1:60" outlineLevel="1" x14ac:dyDescent="0.2">
      <c r="A296" s="155"/>
      <c r="B296" s="156"/>
      <c r="C296" s="191" t="s">
        <v>471</v>
      </c>
      <c r="D296" s="160"/>
      <c r="E296" s="161">
        <v>2</v>
      </c>
      <c r="F296" s="158"/>
      <c r="G296" s="158"/>
      <c r="H296" s="158"/>
      <c r="I296" s="158"/>
      <c r="J296" s="158"/>
      <c r="K296" s="158"/>
      <c r="L296" s="158"/>
      <c r="M296" s="158"/>
      <c r="N296" s="158"/>
      <c r="O296" s="158"/>
      <c r="P296" s="158"/>
      <c r="Q296" s="158"/>
      <c r="R296" s="158"/>
      <c r="S296" s="158"/>
      <c r="T296" s="158"/>
      <c r="U296" s="158"/>
      <c r="V296" s="158"/>
      <c r="W296" s="158"/>
      <c r="X296" s="158"/>
      <c r="Y296" s="148"/>
      <c r="Z296" s="148"/>
      <c r="AA296" s="148"/>
      <c r="AB296" s="148"/>
      <c r="AC296" s="148"/>
      <c r="AD296" s="148"/>
      <c r="AE296" s="148"/>
      <c r="AF296" s="148"/>
      <c r="AG296" s="148" t="s">
        <v>140</v>
      </c>
      <c r="AH296" s="148">
        <v>0</v>
      </c>
      <c r="AI296" s="148"/>
      <c r="AJ296" s="148"/>
      <c r="AK296" s="148"/>
      <c r="AL296" s="148"/>
      <c r="AM296" s="148"/>
      <c r="AN296" s="148"/>
      <c r="AO296" s="148"/>
      <c r="AP296" s="148"/>
      <c r="AQ296" s="148"/>
      <c r="AR296" s="148"/>
      <c r="AS296" s="148"/>
      <c r="AT296" s="148"/>
      <c r="AU296" s="148"/>
      <c r="AV296" s="148"/>
      <c r="AW296" s="148"/>
      <c r="AX296" s="148"/>
      <c r="AY296" s="148"/>
      <c r="AZ296" s="148"/>
      <c r="BA296" s="148"/>
      <c r="BB296" s="148"/>
      <c r="BC296" s="148"/>
      <c r="BD296" s="148"/>
      <c r="BE296" s="148"/>
      <c r="BF296" s="148"/>
      <c r="BG296" s="148"/>
      <c r="BH296" s="148"/>
    </row>
    <row r="297" spans="1:60" outlineLevel="1" x14ac:dyDescent="0.2">
      <c r="A297" s="172">
        <v>83</v>
      </c>
      <c r="B297" s="173" t="s">
        <v>472</v>
      </c>
      <c r="C297" s="190" t="s">
        <v>473</v>
      </c>
      <c r="D297" s="174" t="s">
        <v>131</v>
      </c>
      <c r="E297" s="175">
        <v>13</v>
      </c>
      <c r="F297" s="176"/>
      <c r="G297" s="177">
        <f>ROUND(E297*F297,2)</f>
        <v>0</v>
      </c>
      <c r="H297" s="176"/>
      <c r="I297" s="177">
        <f>ROUND(E297*H297,2)</f>
        <v>0</v>
      </c>
      <c r="J297" s="176"/>
      <c r="K297" s="177">
        <f>ROUND(E297*J297,2)</f>
        <v>0</v>
      </c>
      <c r="L297" s="177">
        <v>21</v>
      </c>
      <c r="M297" s="177">
        <f>G297*(1+L297/100)</f>
        <v>0</v>
      </c>
      <c r="N297" s="177">
        <v>2.4499999999999999E-3</v>
      </c>
      <c r="O297" s="177">
        <f>ROUND(E297*N297,2)</f>
        <v>0.03</v>
      </c>
      <c r="P297" s="177">
        <v>0</v>
      </c>
      <c r="Q297" s="177">
        <f>ROUND(E297*P297,2)</f>
        <v>0</v>
      </c>
      <c r="R297" s="177" t="s">
        <v>366</v>
      </c>
      <c r="S297" s="177" t="s">
        <v>133</v>
      </c>
      <c r="T297" s="178" t="s">
        <v>134</v>
      </c>
      <c r="U297" s="158">
        <v>0</v>
      </c>
      <c r="V297" s="158">
        <f>ROUND(E297*U297,2)</f>
        <v>0</v>
      </c>
      <c r="W297" s="158"/>
      <c r="X297" s="158" t="s">
        <v>367</v>
      </c>
      <c r="Y297" s="148"/>
      <c r="Z297" s="148"/>
      <c r="AA297" s="148"/>
      <c r="AB297" s="148"/>
      <c r="AC297" s="148"/>
      <c r="AD297" s="148"/>
      <c r="AE297" s="148"/>
      <c r="AF297" s="148"/>
      <c r="AG297" s="148" t="s">
        <v>368</v>
      </c>
      <c r="AH297" s="148"/>
      <c r="AI297" s="148"/>
      <c r="AJ297" s="148"/>
      <c r="AK297" s="148"/>
      <c r="AL297" s="148"/>
      <c r="AM297" s="148"/>
      <c r="AN297" s="148"/>
      <c r="AO297" s="148"/>
      <c r="AP297" s="148"/>
      <c r="AQ297" s="148"/>
      <c r="AR297" s="148"/>
      <c r="AS297" s="148"/>
      <c r="AT297" s="148"/>
      <c r="AU297" s="148"/>
      <c r="AV297" s="148"/>
      <c r="AW297" s="148"/>
      <c r="AX297" s="148"/>
      <c r="AY297" s="148"/>
      <c r="AZ297" s="148"/>
      <c r="BA297" s="148"/>
      <c r="BB297" s="148"/>
      <c r="BC297" s="148"/>
      <c r="BD297" s="148"/>
      <c r="BE297" s="148"/>
      <c r="BF297" s="148"/>
      <c r="BG297" s="148"/>
      <c r="BH297" s="148"/>
    </row>
    <row r="298" spans="1:60" outlineLevel="1" x14ac:dyDescent="0.2">
      <c r="A298" s="155"/>
      <c r="B298" s="156"/>
      <c r="C298" s="191" t="s">
        <v>465</v>
      </c>
      <c r="D298" s="160"/>
      <c r="E298" s="161">
        <v>3</v>
      </c>
      <c r="F298" s="158"/>
      <c r="G298" s="158"/>
      <c r="H298" s="158"/>
      <c r="I298" s="158"/>
      <c r="J298" s="158"/>
      <c r="K298" s="158"/>
      <c r="L298" s="158"/>
      <c r="M298" s="158"/>
      <c r="N298" s="158"/>
      <c r="O298" s="158"/>
      <c r="P298" s="158"/>
      <c r="Q298" s="158"/>
      <c r="R298" s="158"/>
      <c r="S298" s="158"/>
      <c r="T298" s="158"/>
      <c r="U298" s="158"/>
      <c r="V298" s="158"/>
      <c r="W298" s="158"/>
      <c r="X298" s="158"/>
      <c r="Y298" s="148"/>
      <c r="Z298" s="148"/>
      <c r="AA298" s="148"/>
      <c r="AB298" s="148"/>
      <c r="AC298" s="148"/>
      <c r="AD298" s="148"/>
      <c r="AE298" s="148"/>
      <c r="AF298" s="148"/>
      <c r="AG298" s="148" t="s">
        <v>140</v>
      </c>
      <c r="AH298" s="148">
        <v>0</v>
      </c>
      <c r="AI298" s="148"/>
      <c r="AJ298" s="148"/>
      <c r="AK298" s="148"/>
      <c r="AL298" s="148"/>
      <c r="AM298" s="148"/>
      <c r="AN298" s="148"/>
      <c r="AO298" s="148"/>
      <c r="AP298" s="148"/>
      <c r="AQ298" s="148"/>
      <c r="AR298" s="148"/>
      <c r="AS298" s="148"/>
      <c r="AT298" s="148"/>
      <c r="AU298" s="148"/>
      <c r="AV298" s="148"/>
      <c r="AW298" s="148"/>
      <c r="AX298" s="148"/>
      <c r="AY298" s="148"/>
      <c r="AZ298" s="148"/>
      <c r="BA298" s="148"/>
      <c r="BB298" s="148"/>
      <c r="BC298" s="148"/>
      <c r="BD298" s="148"/>
      <c r="BE298" s="148"/>
      <c r="BF298" s="148"/>
      <c r="BG298" s="148"/>
      <c r="BH298" s="148"/>
    </row>
    <row r="299" spans="1:60" outlineLevel="1" x14ac:dyDescent="0.2">
      <c r="A299" s="155"/>
      <c r="B299" s="156"/>
      <c r="C299" s="191" t="s">
        <v>466</v>
      </c>
      <c r="D299" s="160"/>
      <c r="E299" s="161">
        <v>1</v>
      </c>
      <c r="F299" s="158"/>
      <c r="G299" s="158"/>
      <c r="H299" s="158"/>
      <c r="I299" s="158"/>
      <c r="J299" s="158"/>
      <c r="K299" s="158"/>
      <c r="L299" s="158"/>
      <c r="M299" s="158"/>
      <c r="N299" s="158"/>
      <c r="O299" s="158"/>
      <c r="P299" s="158"/>
      <c r="Q299" s="158"/>
      <c r="R299" s="158"/>
      <c r="S299" s="158"/>
      <c r="T299" s="158"/>
      <c r="U299" s="158"/>
      <c r="V299" s="158"/>
      <c r="W299" s="158"/>
      <c r="X299" s="158"/>
      <c r="Y299" s="148"/>
      <c r="Z299" s="148"/>
      <c r="AA299" s="148"/>
      <c r="AB299" s="148"/>
      <c r="AC299" s="148"/>
      <c r="AD299" s="148"/>
      <c r="AE299" s="148"/>
      <c r="AF299" s="148"/>
      <c r="AG299" s="148" t="s">
        <v>140</v>
      </c>
      <c r="AH299" s="148">
        <v>0</v>
      </c>
      <c r="AI299" s="148"/>
      <c r="AJ299" s="148"/>
      <c r="AK299" s="148"/>
      <c r="AL299" s="148"/>
      <c r="AM299" s="148"/>
      <c r="AN299" s="148"/>
      <c r="AO299" s="148"/>
      <c r="AP299" s="148"/>
      <c r="AQ299" s="148"/>
      <c r="AR299" s="148"/>
      <c r="AS299" s="148"/>
      <c r="AT299" s="148"/>
      <c r="AU299" s="148"/>
      <c r="AV299" s="148"/>
      <c r="AW299" s="148"/>
      <c r="AX299" s="148"/>
      <c r="AY299" s="148"/>
      <c r="AZ299" s="148"/>
      <c r="BA299" s="148"/>
      <c r="BB299" s="148"/>
      <c r="BC299" s="148"/>
      <c r="BD299" s="148"/>
      <c r="BE299" s="148"/>
      <c r="BF299" s="148"/>
      <c r="BG299" s="148"/>
      <c r="BH299" s="148"/>
    </row>
    <row r="300" spans="1:60" outlineLevel="1" x14ac:dyDescent="0.2">
      <c r="A300" s="155"/>
      <c r="B300" s="156"/>
      <c r="C300" s="191" t="s">
        <v>467</v>
      </c>
      <c r="D300" s="160"/>
      <c r="E300" s="161">
        <v>2</v>
      </c>
      <c r="F300" s="158"/>
      <c r="G300" s="158"/>
      <c r="H300" s="158"/>
      <c r="I300" s="158"/>
      <c r="J300" s="158"/>
      <c r="K300" s="158"/>
      <c r="L300" s="158"/>
      <c r="M300" s="158"/>
      <c r="N300" s="158"/>
      <c r="O300" s="158"/>
      <c r="P300" s="158"/>
      <c r="Q300" s="158"/>
      <c r="R300" s="158"/>
      <c r="S300" s="158"/>
      <c r="T300" s="158"/>
      <c r="U300" s="158"/>
      <c r="V300" s="158"/>
      <c r="W300" s="158"/>
      <c r="X300" s="158"/>
      <c r="Y300" s="148"/>
      <c r="Z300" s="148"/>
      <c r="AA300" s="148"/>
      <c r="AB300" s="148"/>
      <c r="AC300" s="148"/>
      <c r="AD300" s="148"/>
      <c r="AE300" s="148"/>
      <c r="AF300" s="148"/>
      <c r="AG300" s="148" t="s">
        <v>140</v>
      </c>
      <c r="AH300" s="148">
        <v>0</v>
      </c>
      <c r="AI300" s="148"/>
      <c r="AJ300" s="148"/>
      <c r="AK300" s="148"/>
      <c r="AL300" s="148"/>
      <c r="AM300" s="148"/>
      <c r="AN300" s="148"/>
      <c r="AO300" s="148"/>
      <c r="AP300" s="148"/>
      <c r="AQ300" s="148"/>
      <c r="AR300" s="148"/>
      <c r="AS300" s="148"/>
      <c r="AT300" s="148"/>
      <c r="AU300" s="148"/>
      <c r="AV300" s="148"/>
      <c r="AW300" s="148"/>
      <c r="AX300" s="148"/>
      <c r="AY300" s="148"/>
      <c r="AZ300" s="148"/>
      <c r="BA300" s="148"/>
      <c r="BB300" s="148"/>
      <c r="BC300" s="148"/>
      <c r="BD300" s="148"/>
      <c r="BE300" s="148"/>
      <c r="BF300" s="148"/>
      <c r="BG300" s="148"/>
      <c r="BH300" s="148"/>
    </row>
    <row r="301" spans="1:60" outlineLevel="1" x14ac:dyDescent="0.2">
      <c r="A301" s="155"/>
      <c r="B301" s="156"/>
      <c r="C301" s="191" t="s">
        <v>468</v>
      </c>
      <c r="D301" s="160"/>
      <c r="E301" s="161">
        <v>2</v>
      </c>
      <c r="F301" s="158"/>
      <c r="G301" s="158"/>
      <c r="H301" s="158"/>
      <c r="I301" s="158"/>
      <c r="J301" s="158"/>
      <c r="K301" s="158"/>
      <c r="L301" s="158"/>
      <c r="M301" s="158"/>
      <c r="N301" s="158"/>
      <c r="O301" s="158"/>
      <c r="P301" s="158"/>
      <c r="Q301" s="158"/>
      <c r="R301" s="158"/>
      <c r="S301" s="158"/>
      <c r="T301" s="158"/>
      <c r="U301" s="158"/>
      <c r="V301" s="158"/>
      <c r="W301" s="158"/>
      <c r="X301" s="158"/>
      <c r="Y301" s="148"/>
      <c r="Z301" s="148"/>
      <c r="AA301" s="148"/>
      <c r="AB301" s="148"/>
      <c r="AC301" s="148"/>
      <c r="AD301" s="148"/>
      <c r="AE301" s="148"/>
      <c r="AF301" s="148"/>
      <c r="AG301" s="148" t="s">
        <v>140</v>
      </c>
      <c r="AH301" s="148">
        <v>0</v>
      </c>
      <c r="AI301" s="148"/>
      <c r="AJ301" s="148"/>
      <c r="AK301" s="148"/>
      <c r="AL301" s="148"/>
      <c r="AM301" s="148"/>
      <c r="AN301" s="148"/>
      <c r="AO301" s="148"/>
      <c r="AP301" s="148"/>
      <c r="AQ301" s="148"/>
      <c r="AR301" s="148"/>
      <c r="AS301" s="148"/>
      <c r="AT301" s="148"/>
      <c r="AU301" s="148"/>
      <c r="AV301" s="148"/>
      <c r="AW301" s="148"/>
      <c r="AX301" s="148"/>
      <c r="AY301" s="148"/>
      <c r="AZ301" s="148"/>
      <c r="BA301" s="148"/>
      <c r="BB301" s="148"/>
      <c r="BC301" s="148"/>
      <c r="BD301" s="148"/>
      <c r="BE301" s="148"/>
      <c r="BF301" s="148"/>
      <c r="BG301" s="148"/>
      <c r="BH301" s="148"/>
    </row>
    <row r="302" spans="1:60" outlineLevel="1" x14ac:dyDescent="0.2">
      <c r="A302" s="155"/>
      <c r="B302" s="156"/>
      <c r="C302" s="191" t="s">
        <v>469</v>
      </c>
      <c r="D302" s="160"/>
      <c r="E302" s="161">
        <v>2</v>
      </c>
      <c r="F302" s="158"/>
      <c r="G302" s="158"/>
      <c r="H302" s="158"/>
      <c r="I302" s="158"/>
      <c r="J302" s="158"/>
      <c r="K302" s="158"/>
      <c r="L302" s="158"/>
      <c r="M302" s="158"/>
      <c r="N302" s="158"/>
      <c r="O302" s="158"/>
      <c r="P302" s="158"/>
      <c r="Q302" s="158"/>
      <c r="R302" s="158"/>
      <c r="S302" s="158"/>
      <c r="T302" s="158"/>
      <c r="U302" s="158"/>
      <c r="V302" s="158"/>
      <c r="W302" s="158"/>
      <c r="X302" s="158"/>
      <c r="Y302" s="148"/>
      <c r="Z302" s="148"/>
      <c r="AA302" s="148"/>
      <c r="AB302" s="148"/>
      <c r="AC302" s="148"/>
      <c r="AD302" s="148"/>
      <c r="AE302" s="148"/>
      <c r="AF302" s="148"/>
      <c r="AG302" s="148" t="s">
        <v>140</v>
      </c>
      <c r="AH302" s="148">
        <v>0</v>
      </c>
      <c r="AI302" s="148"/>
      <c r="AJ302" s="148"/>
      <c r="AK302" s="148"/>
      <c r="AL302" s="148"/>
      <c r="AM302" s="148"/>
      <c r="AN302" s="148"/>
      <c r="AO302" s="148"/>
      <c r="AP302" s="148"/>
      <c r="AQ302" s="148"/>
      <c r="AR302" s="148"/>
      <c r="AS302" s="148"/>
      <c r="AT302" s="148"/>
      <c r="AU302" s="148"/>
      <c r="AV302" s="148"/>
      <c r="AW302" s="148"/>
      <c r="AX302" s="148"/>
      <c r="AY302" s="148"/>
      <c r="AZ302" s="148"/>
      <c r="BA302" s="148"/>
      <c r="BB302" s="148"/>
      <c r="BC302" s="148"/>
      <c r="BD302" s="148"/>
      <c r="BE302" s="148"/>
      <c r="BF302" s="148"/>
      <c r="BG302" s="148"/>
      <c r="BH302" s="148"/>
    </row>
    <row r="303" spans="1:60" outlineLevel="1" x14ac:dyDescent="0.2">
      <c r="A303" s="155"/>
      <c r="B303" s="156"/>
      <c r="C303" s="191" t="s">
        <v>470</v>
      </c>
      <c r="D303" s="160"/>
      <c r="E303" s="161">
        <v>1</v>
      </c>
      <c r="F303" s="158"/>
      <c r="G303" s="158"/>
      <c r="H303" s="158"/>
      <c r="I303" s="158"/>
      <c r="J303" s="158"/>
      <c r="K303" s="158"/>
      <c r="L303" s="158"/>
      <c r="M303" s="158"/>
      <c r="N303" s="158"/>
      <c r="O303" s="158"/>
      <c r="P303" s="158"/>
      <c r="Q303" s="158"/>
      <c r="R303" s="158"/>
      <c r="S303" s="158"/>
      <c r="T303" s="158"/>
      <c r="U303" s="158"/>
      <c r="V303" s="158"/>
      <c r="W303" s="158"/>
      <c r="X303" s="158"/>
      <c r="Y303" s="148"/>
      <c r="Z303" s="148"/>
      <c r="AA303" s="148"/>
      <c r="AB303" s="148"/>
      <c r="AC303" s="148"/>
      <c r="AD303" s="148"/>
      <c r="AE303" s="148"/>
      <c r="AF303" s="148"/>
      <c r="AG303" s="148" t="s">
        <v>140</v>
      </c>
      <c r="AH303" s="148">
        <v>0</v>
      </c>
      <c r="AI303" s="148"/>
      <c r="AJ303" s="148"/>
      <c r="AK303" s="148"/>
      <c r="AL303" s="148"/>
      <c r="AM303" s="148"/>
      <c r="AN303" s="148"/>
      <c r="AO303" s="148"/>
      <c r="AP303" s="148"/>
      <c r="AQ303" s="148"/>
      <c r="AR303" s="148"/>
      <c r="AS303" s="148"/>
      <c r="AT303" s="148"/>
      <c r="AU303" s="148"/>
      <c r="AV303" s="148"/>
      <c r="AW303" s="148"/>
      <c r="AX303" s="148"/>
      <c r="AY303" s="148"/>
      <c r="AZ303" s="148"/>
      <c r="BA303" s="148"/>
      <c r="BB303" s="148"/>
      <c r="BC303" s="148"/>
      <c r="BD303" s="148"/>
      <c r="BE303" s="148"/>
      <c r="BF303" s="148"/>
      <c r="BG303" s="148"/>
      <c r="BH303" s="148"/>
    </row>
    <row r="304" spans="1:60" outlineLevel="1" x14ac:dyDescent="0.2">
      <c r="A304" s="155"/>
      <c r="B304" s="156"/>
      <c r="C304" s="191" t="s">
        <v>471</v>
      </c>
      <c r="D304" s="160"/>
      <c r="E304" s="161">
        <v>2</v>
      </c>
      <c r="F304" s="158"/>
      <c r="G304" s="158"/>
      <c r="H304" s="158"/>
      <c r="I304" s="158"/>
      <c r="J304" s="158"/>
      <c r="K304" s="158"/>
      <c r="L304" s="158"/>
      <c r="M304" s="158"/>
      <c r="N304" s="158"/>
      <c r="O304" s="158"/>
      <c r="P304" s="158"/>
      <c r="Q304" s="158"/>
      <c r="R304" s="158"/>
      <c r="S304" s="158"/>
      <c r="T304" s="158"/>
      <c r="U304" s="158"/>
      <c r="V304" s="158"/>
      <c r="W304" s="158"/>
      <c r="X304" s="158"/>
      <c r="Y304" s="148"/>
      <c r="Z304" s="148"/>
      <c r="AA304" s="148"/>
      <c r="AB304" s="148"/>
      <c r="AC304" s="148"/>
      <c r="AD304" s="148"/>
      <c r="AE304" s="148"/>
      <c r="AF304" s="148"/>
      <c r="AG304" s="148" t="s">
        <v>140</v>
      </c>
      <c r="AH304" s="148">
        <v>0</v>
      </c>
      <c r="AI304" s="148"/>
      <c r="AJ304" s="148"/>
      <c r="AK304" s="148"/>
      <c r="AL304" s="148"/>
      <c r="AM304" s="148"/>
      <c r="AN304" s="148"/>
      <c r="AO304" s="148"/>
      <c r="AP304" s="148"/>
      <c r="AQ304" s="148"/>
      <c r="AR304" s="148"/>
      <c r="AS304" s="148"/>
      <c r="AT304" s="148"/>
      <c r="AU304" s="148"/>
      <c r="AV304" s="148"/>
      <c r="AW304" s="148"/>
      <c r="AX304" s="148"/>
      <c r="AY304" s="148"/>
      <c r="AZ304" s="148"/>
      <c r="BA304" s="148"/>
      <c r="BB304" s="148"/>
      <c r="BC304" s="148"/>
      <c r="BD304" s="148"/>
      <c r="BE304" s="148"/>
      <c r="BF304" s="148"/>
      <c r="BG304" s="148"/>
      <c r="BH304" s="148"/>
    </row>
    <row r="305" spans="1:60" outlineLevel="1" x14ac:dyDescent="0.2">
      <c r="A305" s="155">
        <v>84</v>
      </c>
      <c r="B305" s="156" t="s">
        <v>474</v>
      </c>
      <c r="C305" s="194" t="s">
        <v>475</v>
      </c>
      <c r="D305" s="157" t="s">
        <v>0</v>
      </c>
      <c r="E305" s="187"/>
      <c r="F305" s="159"/>
      <c r="G305" s="158">
        <f>ROUND(E305*F305,2)</f>
        <v>0</v>
      </c>
      <c r="H305" s="159"/>
      <c r="I305" s="158">
        <f>ROUND(E305*H305,2)</f>
        <v>0</v>
      </c>
      <c r="J305" s="159"/>
      <c r="K305" s="158">
        <f>ROUND(E305*J305,2)</f>
        <v>0</v>
      </c>
      <c r="L305" s="158">
        <v>21</v>
      </c>
      <c r="M305" s="158">
        <f>G305*(1+L305/100)</f>
        <v>0</v>
      </c>
      <c r="N305" s="158">
        <v>0</v>
      </c>
      <c r="O305" s="158">
        <f>ROUND(E305*N305,2)</f>
        <v>0</v>
      </c>
      <c r="P305" s="158">
        <v>0</v>
      </c>
      <c r="Q305" s="158">
        <f>ROUND(E305*P305,2)</f>
        <v>0</v>
      </c>
      <c r="R305" s="158" t="s">
        <v>464</v>
      </c>
      <c r="S305" s="158" t="s">
        <v>133</v>
      </c>
      <c r="T305" s="158" t="s">
        <v>134</v>
      </c>
      <c r="U305" s="158">
        <v>0</v>
      </c>
      <c r="V305" s="158">
        <f>ROUND(E305*U305,2)</f>
        <v>0</v>
      </c>
      <c r="W305" s="158"/>
      <c r="X305" s="158" t="s">
        <v>450</v>
      </c>
      <c r="Y305" s="148"/>
      <c r="Z305" s="148"/>
      <c r="AA305" s="148"/>
      <c r="AB305" s="148"/>
      <c r="AC305" s="148"/>
      <c r="AD305" s="148"/>
      <c r="AE305" s="148"/>
      <c r="AF305" s="148"/>
      <c r="AG305" s="148" t="s">
        <v>451</v>
      </c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8"/>
      <c r="AX305" s="148"/>
      <c r="AY305" s="148"/>
      <c r="AZ305" s="148"/>
      <c r="BA305" s="148"/>
      <c r="BB305" s="148"/>
      <c r="BC305" s="148"/>
      <c r="BD305" s="148"/>
      <c r="BE305" s="148"/>
      <c r="BF305" s="148"/>
      <c r="BG305" s="148"/>
      <c r="BH305" s="148"/>
    </row>
    <row r="306" spans="1:60" outlineLevel="1" x14ac:dyDescent="0.2">
      <c r="A306" s="155"/>
      <c r="B306" s="156"/>
      <c r="C306" s="261" t="s">
        <v>476</v>
      </c>
      <c r="D306" s="262"/>
      <c r="E306" s="262"/>
      <c r="F306" s="262"/>
      <c r="G306" s="262"/>
      <c r="H306" s="158"/>
      <c r="I306" s="158"/>
      <c r="J306" s="158"/>
      <c r="K306" s="158"/>
      <c r="L306" s="158"/>
      <c r="M306" s="158"/>
      <c r="N306" s="158"/>
      <c r="O306" s="158"/>
      <c r="P306" s="158"/>
      <c r="Q306" s="158"/>
      <c r="R306" s="158"/>
      <c r="S306" s="158"/>
      <c r="T306" s="158"/>
      <c r="U306" s="158"/>
      <c r="V306" s="158"/>
      <c r="W306" s="158"/>
      <c r="X306" s="158"/>
      <c r="Y306" s="148"/>
      <c r="Z306" s="148"/>
      <c r="AA306" s="148"/>
      <c r="AB306" s="148"/>
      <c r="AC306" s="148"/>
      <c r="AD306" s="148"/>
      <c r="AE306" s="148"/>
      <c r="AF306" s="148"/>
      <c r="AG306" s="148" t="s">
        <v>138</v>
      </c>
      <c r="AH306" s="148"/>
      <c r="AI306" s="148"/>
      <c r="AJ306" s="148"/>
      <c r="AK306" s="148"/>
      <c r="AL306" s="148"/>
      <c r="AM306" s="148"/>
      <c r="AN306" s="148"/>
      <c r="AO306" s="148"/>
      <c r="AP306" s="148"/>
      <c r="AQ306" s="148"/>
      <c r="AR306" s="148"/>
      <c r="AS306" s="148"/>
      <c r="AT306" s="148"/>
      <c r="AU306" s="148"/>
      <c r="AV306" s="148"/>
      <c r="AW306" s="148"/>
      <c r="AX306" s="148"/>
      <c r="AY306" s="148"/>
      <c r="AZ306" s="148"/>
      <c r="BA306" s="148"/>
      <c r="BB306" s="148"/>
      <c r="BC306" s="148"/>
      <c r="BD306" s="148"/>
      <c r="BE306" s="148"/>
      <c r="BF306" s="148"/>
      <c r="BG306" s="148"/>
      <c r="BH306" s="148"/>
    </row>
    <row r="307" spans="1:60" x14ac:dyDescent="0.2">
      <c r="A307" s="166" t="s">
        <v>127</v>
      </c>
      <c r="B307" s="167" t="s">
        <v>90</v>
      </c>
      <c r="C307" s="189" t="s">
        <v>91</v>
      </c>
      <c r="D307" s="168"/>
      <c r="E307" s="169"/>
      <c r="F307" s="170"/>
      <c r="G307" s="170">
        <f>SUMIF(AG308:AG335,"&lt;&gt;NOR",G308:G335)</f>
        <v>0</v>
      </c>
      <c r="H307" s="170"/>
      <c r="I307" s="170">
        <f>SUM(I308:I335)</f>
        <v>0</v>
      </c>
      <c r="J307" s="170"/>
      <c r="K307" s="170">
        <f>SUM(K308:K335)</f>
        <v>0</v>
      </c>
      <c r="L307" s="170"/>
      <c r="M307" s="170">
        <f>SUM(M308:M335)</f>
        <v>0</v>
      </c>
      <c r="N307" s="170"/>
      <c r="O307" s="170">
        <f>SUM(O308:O335)</f>
        <v>0.02</v>
      </c>
      <c r="P307" s="170"/>
      <c r="Q307" s="170">
        <f>SUM(Q308:Q335)</f>
        <v>0</v>
      </c>
      <c r="R307" s="170"/>
      <c r="S307" s="170"/>
      <c r="T307" s="171"/>
      <c r="U307" s="165"/>
      <c r="V307" s="165">
        <f>SUM(V308:V335)</f>
        <v>21.47</v>
      </c>
      <c r="W307" s="165"/>
      <c r="X307" s="165"/>
      <c r="AG307" t="s">
        <v>128</v>
      </c>
    </row>
    <row r="308" spans="1:60" outlineLevel="1" x14ac:dyDescent="0.2">
      <c r="A308" s="172">
        <v>85</v>
      </c>
      <c r="B308" s="173" t="s">
        <v>477</v>
      </c>
      <c r="C308" s="190" t="s">
        <v>478</v>
      </c>
      <c r="D308" s="174" t="s">
        <v>159</v>
      </c>
      <c r="E308" s="175">
        <v>25.166399999999999</v>
      </c>
      <c r="F308" s="176"/>
      <c r="G308" s="177">
        <f>ROUND(E308*F308,2)</f>
        <v>0</v>
      </c>
      <c r="H308" s="176"/>
      <c r="I308" s="177">
        <f>ROUND(E308*H308,2)</f>
        <v>0</v>
      </c>
      <c r="J308" s="176"/>
      <c r="K308" s="177">
        <f>ROUND(E308*J308,2)</f>
        <v>0</v>
      </c>
      <c r="L308" s="177">
        <v>21</v>
      </c>
      <c r="M308" s="177">
        <f>G308*(1+L308/100)</f>
        <v>0</v>
      </c>
      <c r="N308" s="177">
        <v>3.1E-4</v>
      </c>
      <c r="O308" s="177">
        <f>ROUND(E308*N308,2)</f>
        <v>0.01</v>
      </c>
      <c r="P308" s="177">
        <v>0</v>
      </c>
      <c r="Q308" s="177">
        <f>ROUND(E308*P308,2)</f>
        <v>0</v>
      </c>
      <c r="R308" s="177" t="s">
        <v>479</v>
      </c>
      <c r="S308" s="177" t="s">
        <v>133</v>
      </c>
      <c r="T308" s="178" t="s">
        <v>134</v>
      </c>
      <c r="U308" s="158">
        <v>0.41</v>
      </c>
      <c r="V308" s="158">
        <f>ROUND(E308*U308,2)</f>
        <v>10.32</v>
      </c>
      <c r="W308" s="158"/>
      <c r="X308" s="158" t="s">
        <v>135</v>
      </c>
      <c r="Y308" s="148"/>
      <c r="Z308" s="148"/>
      <c r="AA308" s="148"/>
      <c r="AB308" s="148"/>
      <c r="AC308" s="148"/>
      <c r="AD308" s="148"/>
      <c r="AE308" s="148"/>
      <c r="AF308" s="148"/>
      <c r="AG308" s="148" t="s">
        <v>136</v>
      </c>
      <c r="AH308" s="148"/>
      <c r="AI308" s="148"/>
      <c r="AJ308" s="148"/>
      <c r="AK308" s="148"/>
      <c r="AL308" s="148"/>
      <c r="AM308" s="148"/>
      <c r="AN308" s="148"/>
      <c r="AO308" s="148"/>
      <c r="AP308" s="148"/>
      <c r="AQ308" s="148"/>
      <c r="AR308" s="148"/>
      <c r="AS308" s="148"/>
      <c r="AT308" s="148"/>
      <c r="AU308" s="148"/>
      <c r="AV308" s="148"/>
      <c r="AW308" s="148"/>
      <c r="AX308" s="148"/>
      <c r="AY308" s="148"/>
      <c r="AZ308" s="148"/>
      <c r="BA308" s="148"/>
      <c r="BB308" s="148"/>
      <c r="BC308" s="148"/>
      <c r="BD308" s="148"/>
      <c r="BE308" s="148"/>
      <c r="BF308" s="148"/>
      <c r="BG308" s="148"/>
      <c r="BH308" s="148"/>
    </row>
    <row r="309" spans="1:60" outlineLevel="1" x14ac:dyDescent="0.2">
      <c r="A309" s="155"/>
      <c r="B309" s="156"/>
      <c r="C309" s="191" t="s">
        <v>480</v>
      </c>
      <c r="D309" s="160"/>
      <c r="E309" s="161">
        <v>0.77439999999999998</v>
      </c>
      <c r="F309" s="158"/>
      <c r="G309" s="158"/>
      <c r="H309" s="158"/>
      <c r="I309" s="158"/>
      <c r="J309" s="158"/>
      <c r="K309" s="158"/>
      <c r="L309" s="158"/>
      <c r="M309" s="158"/>
      <c r="N309" s="158"/>
      <c r="O309" s="158"/>
      <c r="P309" s="158"/>
      <c r="Q309" s="158"/>
      <c r="R309" s="158"/>
      <c r="S309" s="158"/>
      <c r="T309" s="158"/>
      <c r="U309" s="158"/>
      <c r="V309" s="158"/>
      <c r="W309" s="158"/>
      <c r="X309" s="158"/>
      <c r="Y309" s="148"/>
      <c r="Z309" s="148"/>
      <c r="AA309" s="148"/>
      <c r="AB309" s="148"/>
      <c r="AC309" s="148"/>
      <c r="AD309" s="148"/>
      <c r="AE309" s="148"/>
      <c r="AF309" s="148"/>
      <c r="AG309" s="148" t="s">
        <v>140</v>
      </c>
      <c r="AH309" s="148">
        <v>0</v>
      </c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8"/>
      <c r="AX309" s="148"/>
      <c r="AY309" s="148"/>
      <c r="AZ309" s="148"/>
      <c r="BA309" s="148"/>
      <c r="BB309" s="148"/>
      <c r="BC309" s="148"/>
      <c r="BD309" s="148"/>
      <c r="BE309" s="148"/>
      <c r="BF309" s="148"/>
      <c r="BG309" s="148"/>
      <c r="BH309" s="148"/>
    </row>
    <row r="310" spans="1:60" outlineLevel="1" x14ac:dyDescent="0.2">
      <c r="A310" s="155"/>
      <c r="B310" s="156"/>
      <c r="C310" s="191" t="s">
        <v>481</v>
      </c>
      <c r="D310" s="160"/>
      <c r="E310" s="161">
        <v>0.96799999999999997</v>
      </c>
      <c r="F310" s="158"/>
      <c r="G310" s="158"/>
      <c r="H310" s="158"/>
      <c r="I310" s="158"/>
      <c r="J310" s="158"/>
      <c r="K310" s="158"/>
      <c r="L310" s="158"/>
      <c r="M310" s="158"/>
      <c r="N310" s="158"/>
      <c r="O310" s="158"/>
      <c r="P310" s="158"/>
      <c r="Q310" s="158"/>
      <c r="R310" s="158"/>
      <c r="S310" s="158"/>
      <c r="T310" s="158"/>
      <c r="U310" s="158"/>
      <c r="V310" s="158"/>
      <c r="W310" s="158"/>
      <c r="X310" s="158"/>
      <c r="Y310" s="148"/>
      <c r="Z310" s="148"/>
      <c r="AA310" s="148"/>
      <c r="AB310" s="148"/>
      <c r="AC310" s="148"/>
      <c r="AD310" s="148"/>
      <c r="AE310" s="148"/>
      <c r="AF310" s="148"/>
      <c r="AG310" s="148" t="s">
        <v>140</v>
      </c>
      <c r="AH310" s="148">
        <v>0</v>
      </c>
      <c r="AI310" s="148"/>
      <c r="AJ310" s="148"/>
      <c r="AK310" s="148"/>
      <c r="AL310" s="148"/>
      <c r="AM310" s="148"/>
      <c r="AN310" s="148"/>
      <c r="AO310" s="148"/>
      <c r="AP310" s="148"/>
      <c r="AQ310" s="148"/>
      <c r="AR310" s="148"/>
      <c r="AS310" s="148"/>
      <c r="AT310" s="148"/>
      <c r="AU310" s="148"/>
      <c r="AV310" s="148"/>
      <c r="AW310" s="148"/>
      <c r="AX310" s="148"/>
      <c r="AY310" s="148"/>
      <c r="AZ310" s="148"/>
      <c r="BA310" s="148"/>
      <c r="BB310" s="148"/>
      <c r="BC310" s="148"/>
      <c r="BD310" s="148"/>
      <c r="BE310" s="148"/>
      <c r="BF310" s="148"/>
      <c r="BG310" s="148"/>
      <c r="BH310" s="148"/>
    </row>
    <row r="311" spans="1:60" outlineLevel="1" x14ac:dyDescent="0.2">
      <c r="A311" s="155"/>
      <c r="B311" s="156"/>
      <c r="C311" s="191" t="s">
        <v>482</v>
      </c>
      <c r="D311" s="160"/>
      <c r="E311" s="161">
        <v>0.96399999999999997</v>
      </c>
      <c r="F311" s="158"/>
      <c r="G311" s="158"/>
      <c r="H311" s="158"/>
      <c r="I311" s="158"/>
      <c r="J311" s="158"/>
      <c r="K311" s="158"/>
      <c r="L311" s="158"/>
      <c r="M311" s="158"/>
      <c r="N311" s="158"/>
      <c r="O311" s="158"/>
      <c r="P311" s="158"/>
      <c r="Q311" s="158"/>
      <c r="R311" s="158"/>
      <c r="S311" s="158"/>
      <c r="T311" s="158"/>
      <c r="U311" s="158"/>
      <c r="V311" s="158"/>
      <c r="W311" s="158"/>
      <c r="X311" s="158"/>
      <c r="Y311" s="148"/>
      <c r="Z311" s="148"/>
      <c r="AA311" s="148"/>
      <c r="AB311" s="148"/>
      <c r="AC311" s="148"/>
      <c r="AD311" s="148"/>
      <c r="AE311" s="148"/>
      <c r="AF311" s="148"/>
      <c r="AG311" s="148" t="s">
        <v>140</v>
      </c>
      <c r="AH311" s="148">
        <v>0</v>
      </c>
      <c r="AI311" s="148"/>
      <c r="AJ311" s="148"/>
      <c r="AK311" s="148"/>
      <c r="AL311" s="148"/>
      <c r="AM311" s="148"/>
      <c r="AN311" s="148"/>
      <c r="AO311" s="148"/>
      <c r="AP311" s="148"/>
      <c r="AQ311" s="148"/>
      <c r="AR311" s="148"/>
      <c r="AS311" s="148"/>
      <c r="AT311" s="148"/>
      <c r="AU311" s="148"/>
      <c r="AV311" s="148"/>
      <c r="AW311" s="148"/>
      <c r="AX311" s="148"/>
      <c r="AY311" s="148"/>
      <c r="AZ311" s="148"/>
      <c r="BA311" s="148"/>
      <c r="BB311" s="148"/>
      <c r="BC311" s="148"/>
      <c r="BD311" s="148"/>
      <c r="BE311" s="148"/>
      <c r="BF311" s="148"/>
      <c r="BG311" s="148"/>
      <c r="BH311" s="148"/>
    </row>
    <row r="312" spans="1:60" outlineLevel="1" x14ac:dyDescent="0.2">
      <c r="A312" s="155"/>
      <c r="B312" s="156"/>
      <c r="C312" s="191" t="s">
        <v>483</v>
      </c>
      <c r="D312" s="160"/>
      <c r="E312" s="161">
        <v>3.1139999999999999</v>
      </c>
      <c r="F312" s="158"/>
      <c r="G312" s="158"/>
      <c r="H312" s="158"/>
      <c r="I312" s="158"/>
      <c r="J312" s="158"/>
      <c r="K312" s="158"/>
      <c r="L312" s="158"/>
      <c r="M312" s="158"/>
      <c r="N312" s="158"/>
      <c r="O312" s="158"/>
      <c r="P312" s="158"/>
      <c r="Q312" s="158"/>
      <c r="R312" s="158"/>
      <c r="S312" s="158"/>
      <c r="T312" s="158"/>
      <c r="U312" s="158"/>
      <c r="V312" s="158"/>
      <c r="W312" s="158"/>
      <c r="X312" s="158"/>
      <c r="Y312" s="148"/>
      <c r="Z312" s="148"/>
      <c r="AA312" s="148"/>
      <c r="AB312" s="148"/>
      <c r="AC312" s="148"/>
      <c r="AD312" s="148"/>
      <c r="AE312" s="148"/>
      <c r="AF312" s="148"/>
      <c r="AG312" s="148" t="s">
        <v>140</v>
      </c>
      <c r="AH312" s="148">
        <v>0</v>
      </c>
      <c r="AI312" s="148"/>
      <c r="AJ312" s="148"/>
      <c r="AK312" s="148"/>
      <c r="AL312" s="148"/>
      <c r="AM312" s="148"/>
      <c r="AN312" s="148"/>
      <c r="AO312" s="148"/>
      <c r="AP312" s="148"/>
      <c r="AQ312" s="148"/>
      <c r="AR312" s="148"/>
      <c r="AS312" s="148"/>
      <c r="AT312" s="148"/>
      <c r="AU312" s="148"/>
      <c r="AV312" s="148"/>
      <c r="AW312" s="148"/>
      <c r="AX312" s="148"/>
      <c r="AY312" s="148"/>
      <c r="AZ312" s="148"/>
      <c r="BA312" s="148"/>
      <c r="BB312" s="148"/>
      <c r="BC312" s="148"/>
      <c r="BD312" s="148"/>
      <c r="BE312" s="148"/>
      <c r="BF312" s="148"/>
      <c r="BG312" s="148"/>
      <c r="BH312" s="148"/>
    </row>
    <row r="313" spans="1:60" outlineLevel="1" x14ac:dyDescent="0.2">
      <c r="A313" s="155"/>
      <c r="B313" s="156"/>
      <c r="C313" s="191" t="s">
        <v>484</v>
      </c>
      <c r="D313" s="160"/>
      <c r="E313" s="161">
        <v>0.96799999999999997</v>
      </c>
      <c r="F313" s="158"/>
      <c r="G313" s="158"/>
      <c r="H313" s="158"/>
      <c r="I313" s="158"/>
      <c r="J313" s="158"/>
      <c r="K313" s="158"/>
      <c r="L313" s="158"/>
      <c r="M313" s="158"/>
      <c r="N313" s="158"/>
      <c r="O313" s="158"/>
      <c r="P313" s="158"/>
      <c r="Q313" s="158"/>
      <c r="R313" s="158"/>
      <c r="S313" s="158"/>
      <c r="T313" s="158"/>
      <c r="U313" s="158"/>
      <c r="V313" s="158"/>
      <c r="W313" s="158"/>
      <c r="X313" s="158"/>
      <c r="Y313" s="148"/>
      <c r="Z313" s="148"/>
      <c r="AA313" s="148"/>
      <c r="AB313" s="148"/>
      <c r="AC313" s="148"/>
      <c r="AD313" s="148"/>
      <c r="AE313" s="148"/>
      <c r="AF313" s="148"/>
      <c r="AG313" s="148" t="s">
        <v>140</v>
      </c>
      <c r="AH313" s="148">
        <v>0</v>
      </c>
      <c r="AI313" s="148"/>
      <c r="AJ313" s="148"/>
      <c r="AK313" s="148"/>
      <c r="AL313" s="148"/>
      <c r="AM313" s="148"/>
      <c r="AN313" s="148"/>
      <c r="AO313" s="148"/>
      <c r="AP313" s="148"/>
      <c r="AQ313" s="148"/>
      <c r="AR313" s="148"/>
      <c r="AS313" s="148"/>
      <c r="AT313" s="148"/>
      <c r="AU313" s="148"/>
      <c r="AV313" s="148"/>
      <c r="AW313" s="148"/>
      <c r="AX313" s="148"/>
      <c r="AY313" s="148"/>
      <c r="AZ313" s="148"/>
      <c r="BA313" s="148"/>
      <c r="BB313" s="148"/>
      <c r="BC313" s="148"/>
      <c r="BD313" s="148"/>
      <c r="BE313" s="148"/>
      <c r="BF313" s="148"/>
      <c r="BG313" s="148"/>
      <c r="BH313" s="148"/>
    </row>
    <row r="314" spans="1:60" outlineLevel="1" x14ac:dyDescent="0.2">
      <c r="A314" s="155"/>
      <c r="B314" s="156"/>
      <c r="C314" s="191" t="s">
        <v>485</v>
      </c>
      <c r="D314" s="160"/>
      <c r="E314" s="161">
        <v>0.96799999999999997</v>
      </c>
      <c r="F314" s="158"/>
      <c r="G314" s="158"/>
      <c r="H314" s="158"/>
      <c r="I314" s="158"/>
      <c r="J314" s="158"/>
      <c r="K314" s="158"/>
      <c r="L314" s="158"/>
      <c r="M314" s="158"/>
      <c r="N314" s="158"/>
      <c r="O314" s="158"/>
      <c r="P314" s="158"/>
      <c r="Q314" s="158"/>
      <c r="R314" s="158"/>
      <c r="S314" s="158"/>
      <c r="T314" s="158"/>
      <c r="U314" s="158"/>
      <c r="V314" s="158"/>
      <c r="W314" s="158"/>
      <c r="X314" s="158"/>
      <c r="Y314" s="148"/>
      <c r="Z314" s="148"/>
      <c r="AA314" s="148"/>
      <c r="AB314" s="148"/>
      <c r="AC314" s="148"/>
      <c r="AD314" s="148"/>
      <c r="AE314" s="148"/>
      <c r="AF314" s="148"/>
      <c r="AG314" s="148" t="s">
        <v>140</v>
      </c>
      <c r="AH314" s="148">
        <v>0</v>
      </c>
      <c r="AI314" s="148"/>
      <c r="AJ314" s="148"/>
      <c r="AK314" s="148"/>
      <c r="AL314" s="148"/>
      <c r="AM314" s="148"/>
      <c r="AN314" s="148"/>
      <c r="AO314" s="148"/>
      <c r="AP314" s="148"/>
      <c r="AQ314" s="148"/>
      <c r="AR314" s="148"/>
      <c r="AS314" s="148"/>
      <c r="AT314" s="148"/>
      <c r="AU314" s="148"/>
      <c r="AV314" s="148"/>
      <c r="AW314" s="148"/>
      <c r="AX314" s="148"/>
      <c r="AY314" s="148"/>
      <c r="AZ314" s="148"/>
      <c r="BA314" s="148"/>
      <c r="BB314" s="148"/>
      <c r="BC314" s="148"/>
      <c r="BD314" s="148"/>
      <c r="BE314" s="148"/>
      <c r="BF314" s="148"/>
      <c r="BG314" s="148"/>
      <c r="BH314" s="148"/>
    </row>
    <row r="315" spans="1:60" outlineLevel="1" x14ac:dyDescent="0.2">
      <c r="A315" s="155"/>
      <c r="B315" s="156"/>
      <c r="C315" s="191" t="s">
        <v>486</v>
      </c>
      <c r="D315" s="160"/>
      <c r="E315" s="161">
        <v>1.0780000000000001</v>
      </c>
      <c r="F315" s="158"/>
      <c r="G315" s="158"/>
      <c r="H315" s="158"/>
      <c r="I315" s="158"/>
      <c r="J315" s="158"/>
      <c r="K315" s="158"/>
      <c r="L315" s="158"/>
      <c r="M315" s="158"/>
      <c r="N315" s="158"/>
      <c r="O315" s="158"/>
      <c r="P315" s="158"/>
      <c r="Q315" s="158"/>
      <c r="R315" s="158"/>
      <c r="S315" s="158"/>
      <c r="T315" s="158"/>
      <c r="U315" s="158"/>
      <c r="V315" s="158"/>
      <c r="W315" s="158"/>
      <c r="X315" s="158"/>
      <c r="Y315" s="148"/>
      <c r="Z315" s="148"/>
      <c r="AA315" s="148"/>
      <c r="AB315" s="148"/>
      <c r="AC315" s="148"/>
      <c r="AD315" s="148"/>
      <c r="AE315" s="148"/>
      <c r="AF315" s="148"/>
      <c r="AG315" s="148" t="s">
        <v>140</v>
      </c>
      <c r="AH315" s="148">
        <v>0</v>
      </c>
      <c r="AI315" s="148"/>
      <c r="AJ315" s="148"/>
      <c r="AK315" s="148"/>
      <c r="AL315" s="148"/>
      <c r="AM315" s="148"/>
      <c r="AN315" s="148"/>
      <c r="AO315" s="148"/>
      <c r="AP315" s="148"/>
      <c r="AQ315" s="148"/>
      <c r="AR315" s="148"/>
      <c r="AS315" s="148"/>
      <c r="AT315" s="148"/>
      <c r="AU315" s="148"/>
      <c r="AV315" s="148"/>
      <c r="AW315" s="148"/>
      <c r="AX315" s="148"/>
      <c r="AY315" s="148"/>
      <c r="AZ315" s="148"/>
      <c r="BA315" s="148"/>
      <c r="BB315" s="148"/>
      <c r="BC315" s="148"/>
      <c r="BD315" s="148"/>
      <c r="BE315" s="148"/>
      <c r="BF315" s="148"/>
      <c r="BG315" s="148"/>
      <c r="BH315" s="148"/>
    </row>
    <row r="316" spans="1:60" outlineLevel="1" x14ac:dyDescent="0.2">
      <c r="A316" s="155"/>
      <c r="B316" s="156"/>
      <c r="C316" s="191" t="s">
        <v>487</v>
      </c>
      <c r="D316" s="160"/>
      <c r="E316" s="161">
        <v>0.96799999999999997</v>
      </c>
      <c r="F316" s="158"/>
      <c r="G316" s="158"/>
      <c r="H316" s="158"/>
      <c r="I316" s="158"/>
      <c r="J316" s="158"/>
      <c r="K316" s="158"/>
      <c r="L316" s="158"/>
      <c r="M316" s="158"/>
      <c r="N316" s="158"/>
      <c r="O316" s="158"/>
      <c r="P316" s="158"/>
      <c r="Q316" s="158"/>
      <c r="R316" s="158"/>
      <c r="S316" s="158"/>
      <c r="T316" s="158"/>
      <c r="U316" s="158"/>
      <c r="V316" s="158"/>
      <c r="W316" s="158"/>
      <c r="X316" s="158"/>
      <c r="Y316" s="148"/>
      <c r="Z316" s="148"/>
      <c r="AA316" s="148"/>
      <c r="AB316" s="148"/>
      <c r="AC316" s="148"/>
      <c r="AD316" s="148"/>
      <c r="AE316" s="148"/>
      <c r="AF316" s="148"/>
      <c r="AG316" s="148" t="s">
        <v>140</v>
      </c>
      <c r="AH316" s="148">
        <v>0</v>
      </c>
      <c r="AI316" s="148"/>
      <c r="AJ316" s="148"/>
      <c r="AK316" s="148"/>
      <c r="AL316" s="148"/>
      <c r="AM316" s="148"/>
      <c r="AN316" s="148"/>
      <c r="AO316" s="148"/>
      <c r="AP316" s="148"/>
      <c r="AQ316" s="148"/>
      <c r="AR316" s="148"/>
      <c r="AS316" s="148"/>
      <c r="AT316" s="148"/>
      <c r="AU316" s="148"/>
      <c r="AV316" s="148"/>
      <c r="AW316" s="148"/>
      <c r="AX316" s="148"/>
      <c r="AY316" s="148"/>
      <c r="AZ316" s="148"/>
      <c r="BA316" s="148"/>
      <c r="BB316" s="148"/>
      <c r="BC316" s="148"/>
      <c r="BD316" s="148"/>
      <c r="BE316" s="148"/>
      <c r="BF316" s="148"/>
      <c r="BG316" s="148"/>
      <c r="BH316" s="148"/>
    </row>
    <row r="317" spans="1:60" outlineLevel="1" x14ac:dyDescent="0.2">
      <c r="A317" s="155"/>
      <c r="B317" s="156"/>
      <c r="C317" s="191" t="s">
        <v>488</v>
      </c>
      <c r="D317" s="160"/>
      <c r="E317" s="161">
        <v>0.88800000000000001</v>
      </c>
      <c r="F317" s="158"/>
      <c r="G317" s="158"/>
      <c r="H317" s="158"/>
      <c r="I317" s="158"/>
      <c r="J317" s="158"/>
      <c r="K317" s="158"/>
      <c r="L317" s="158"/>
      <c r="M317" s="158"/>
      <c r="N317" s="158"/>
      <c r="O317" s="158"/>
      <c r="P317" s="158"/>
      <c r="Q317" s="158"/>
      <c r="R317" s="158"/>
      <c r="S317" s="158"/>
      <c r="T317" s="158"/>
      <c r="U317" s="158"/>
      <c r="V317" s="158"/>
      <c r="W317" s="158"/>
      <c r="X317" s="158"/>
      <c r="Y317" s="148"/>
      <c r="Z317" s="148"/>
      <c r="AA317" s="148"/>
      <c r="AB317" s="148"/>
      <c r="AC317" s="148"/>
      <c r="AD317" s="148"/>
      <c r="AE317" s="148"/>
      <c r="AF317" s="148"/>
      <c r="AG317" s="148" t="s">
        <v>140</v>
      </c>
      <c r="AH317" s="148">
        <v>0</v>
      </c>
      <c r="AI317" s="148"/>
      <c r="AJ317" s="148"/>
      <c r="AK317" s="148"/>
      <c r="AL317" s="148"/>
      <c r="AM317" s="148"/>
      <c r="AN317" s="148"/>
      <c r="AO317" s="148"/>
      <c r="AP317" s="148"/>
      <c r="AQ317" s="148"/>
      <c r="AR317" s="148"/>
      <c r="AS317" s="148"/>
      <c r="AT317" s="148"/>
      <c r="AU317" s="148"/>
      <c r="AV317" s="148"/>
      <c r="AW317" s="148"/>
      <c r="AX317" s="148"/>
      <c r="AY317" s="148"/>
      <c r="AZ317" s="148"/>
      <c r="BA317" s="148"/>
      <c r="BB317" s="148"/>
      <c r="BC317" s="148"/>
      <c r="BD317" s="148"/>
      <c r="BE317" s="148"/>
      <c r="BF317" s="148"/>
      <c r="BG317" s="148"/>
      <c r="BH317" s="148"/>
    </row>
    <row r="318" spans="1:60" outlineLevel="1" x14ac:dyDescent="0.2">
      <c r="A318" s="155"/>
      <c r="B318" s="156"/>
      <c r="C318" s="191" t="s">
        <v>489</v>
      </c>
      <c r="D318" s="160"/>
      <c r="E318" s="161">
        <v>0.94799999999999995</v>
      </c>
      <c r="F318" s="158"/>
      <c r="G318" s="158"/>
      <c r="H318" s="158"/>
      <c r="I318" s="158"/>
      <c r="J318" s="158"/>
      <c r="K318" s="158"/>
      <c r="L318" s="158"/>
      <c r="M318" s="158"/>
      <c r="N318" s="158"/>
      <c r="O318" s="158"/>
      <c r="P318" s="158"/>
      <c r="Q318" s="158"/>
      <c r="R318" s="158"/>
      <c r="S318" s="158"/>
      <c r="T318" s="158"/>
      <c r="U318" s="158"/>
      <c r="V318" s="158"/>
      <c r="W318" s="158"/>
      <c r="X318" s="158"/>
      <c r="Y318" s="148"/>
      <c r="Z318" s="148"/>
      <c r="AA318" s="148"/>
      <c r="AB318" s="148"/>
      <c r="AC318" s="148"/>
      <c r="AD318" s="148"/>
      <c r="AE318" s="148"/>
      <c r="AF318" s="148"/>
      <c r="AG318" s="148" t="s">
        <v>140</v>
      </c>
      <c r="AH318" s="148">
        <v>0</v>
      </c>
      <c r="AI318" s="148"/>
      <c r="AJ318" s="148"/>
      <c r="AK318" s="148"/>
      <c r="AL318" s="148"/>
      <c r="AM318" s="148"/>
      <c r="AN318" s="148"/>
      <c r="AO318" s="148"/>
      <c r="AP318" s="148"/>
      <c r="AQ318" s="148"/>
      <c r="AR318" s="148"/>
      <c r="AS318" s="148"/>
      <c r="AT318" s="148"/>
      <c r="AU318" s="148"/>
      <c r="AV318" s="148"/>
      <c r="AW318" s="148"/>
      <c r="AX318" s="148"/>
      <c r="AY318" s="148"/>
      <c r="AZ318" s="148"/>
      <c r="BA318" s="148"/>
      <c r="BB318" s="148"/>
      <c r="BC318" s="148"/>
      <c r="BD318" s="148"/>
      <c r="BE318" s="148"/>
      <c r="BF318" s="148"/>
      <c r="BG318" s="148"/>
      <c r="BH318" s="148"/>
    </row>
    <row r="319" spans="1:60" outlineLevel="1" x14ac:dyDescent="0.2">
      <c r="A319" s="155"/>
      <c r="B319" s="156"/>
      <c r="C319" s="191" t="s">
        <v>490</v>
      </c>
      <c r="D319" s="160"/>
      <c r="E319" s="161">
        <v>0.94799999999999995</v>
      </c>
      <c r="F319" s="158"/>
      <c r="G319" s="158"/>
      <c r="H319" s="158"/>
      <c r="I319" s="158"/>
      <c r="J319" s="158"/>
      <c r="K319" s="158"/>
      <c r="L319" s="158"/>
      <c r="M319" s="158"/>
      <c r="N319" s="158"/>
      <c r="O319" s="158"/>
      <c r="P319" s="158"/>
      <c r="Q319" s="158"/>
      <c r="R319" s="158"/>
      <c r="S319" s="158"/>
      <c r="T319" s="158"/>
      <c r="U319" s="158"/>
      <c r="V319" s="158"/>
      <c r="W319" s="158"/>
      <c r="X319" s="158"/>
      <c r="Y319" s="148"/>
      <c r="Z319" s="148"/>
      <c r="AA319" s="148"/>
      <c r="AB319" s="148"/>
      <c r="AC319" s="148"/>
      <c r="AD319" s="148"/>
      <c r="AE319" s="148"/>
      <c r="AF319" s="148"/>
      <c r="AG319" s="148" t="s">
        <v>140</v>
      </c>
      <c r="AH319" s="148">
        <v>0</v>
      </c>
      <c r="AI319" s="148"/>
      <c r="AJ319" s="148"/>
      <c r="AK319" s="148"/>
      <c r="AL319" s="148"/>
      <c r="AM319" s="148"/>
      <c r="AN319" s="148"/>
      <c r="AO319" s="148"/>
      <c r="AP319" s="148"/>
      <c r="AQ319" s="148"/>
      <c r="AR319" s="148"/>
      <c r="AS319" s="148"/>
      <c r="AT319" s="148"/>
      <c r="AU319" s="148"/>
      <c r="AV319" s="148"/>
      <c r="AW319" s="148"/>
      <c r="AX319" s="148"/>
      <c r="AY319" s="148"/>
      <c r="AZ319" s="148"/>
      <c r="BA319" s="148"/>
      <c r="BB319" s="148"/>
      <c r="BC319" s="148"/>
      <c r="BD319" s="148"/>
      <c r="BE319" s="148"/>
      <c r="BF319" s="148"/>
      <c r="BG319" s="148"/>
      <c r="BH319" s="148"/>
    </row>
    <row r="320" spans="1:60" outlineLevel="1" x14ac:dyDescent="0.2">
      <c r="A320" s="155"/>
      <c r="B320" s="156"/>
      <c r="C320" s="191" t="s">
        <v>491</v>
      </c>
      <c r="D320" s="160"/>
      <c r="E320" s="161">
        <v>1.0780000000000001</v>
      </c>
      <c r="F320" s="158"/>
      <c r="G320" s="158"/>
      <c r="H320" s="158"/>
      <c r="I320" s="158"/>
      <c r="J320" s="158"/>
      <c r="K320" s="158"/>
      <c r="L320" s="158"/>
      <c r="M320" s="158"/>
      <c r="N320" s="158"/>
      <c r="O320" s="158"/>
      <c r="P320" s="158"/>
      <c r="Q320" s="158"/>
      <c r="R320" s="158"/>
      <c r="S320" s="158"/>
      <c r="T320" s="158"/>
      <c r="U320" s="158"/>
      <c r="V320" s="158"/>
      <c r="W320" s="158"/>
      <c r="X320" s="158"/>
      <c r="Y320" s="148"/>
      <c r="Z320" s="148"/>
      <c r="AA320" s="148"/>
      <c r="AB320" s="148"/>
      <c r="AC320" s="148"/>
      <c r="AD320" s="148"/>
      <c r="AE320" s="148"/>
      <c r="AF320" s="148"/>
      <c r="AG320" s="148" t="s">
        <v>140</v>
      </c>
      <c r="AH320" s="148">
        <v>0</v>
      </c>
      <c r="AI320" s="148"/>
      <c r="AJ320" s="148"/>
      <c r="AK320" s="148"/>
      <c r="AL320" s="148"/>
      <c r="AM320" s="148"/>
      <c r="AN320" s="148"/>
      <c r="AO320" s="148"/>
      <c r="AP320" s="148"/>
      <c r="AQ320" s="148"/>
      <c r="AR320" s="148"/>
      <c r="AS320" s="148"/>
      <c r="AT320" s="148"/>
      <c r="AU320" s="148"/>
      <c r="AV320" s="148"/>
      <c r="AW320" s="148"/>
      <c r="AX320" s="148"/>
      <c r="AY320" s="148"/>
      <c r="AZ320" s="148"/>
      <c r="BA320" s="148"/>
      <c r="BB320" s="148"/>
      <c r="BC320" s="148"/>
      <c r="BD320" s="148"/>
      <c r="BE320" s="148"/>
      <c r="BF320" s="148"/>
      <c r="BG320" s="148"/>
      <c r="BH320" s="148"/>
    </row>
    <row r="321" spans="1:60" outlineLevel="1" x14ac:dyDescent="0.2">
      <c r="A321" s="155"/>
      <c r="B321" s="156"/>
      <c r="C321" s="191" t="s">
        <v>492</v>
      </c>
      <c r="D321" s="160"/>
      <c r="E321" s="161">
        <v>1.0780000000000001</v>
      </c>
      <c r="F321" s="158"/>
      <c r="G321" s="158"/>
      <c r="H321" s="158"/>
      <c r="I321" s="158"/>
      <c r="J321" s="158"/>
      <c r="K321" s="158"/>
      <c r="L321" s="158"/>
      <c r="M321" s="158"/>
      <c r="N321" s="158"/>
      <c r="O321" s="158"/>
      <c r="P321" s="158"/>
      <c r="Q321" s="158"/>
      <c r="R321" s="158"/>
      <c r="S321" s="158"/>
      <c r="T321" s="158"/>
      <c r="U321" s="158"/>
      <c r="V321" s="158"/>
      <c r="W321" s="158"/>
      <c r="X321" s="158"/>
      <c r="Y321" s="148"/>
      <c r="Z321" s="148"/>
      <c r="AA321" s="148"/>
      <c r="AB321" s="148"/>
      <c r="AC321" s="148"/>
      <c r="AD321" s="148"/>
      <c r="AE321" s="148"/>
      <c r="AF321" s="148"/>
      <c r="AG321" s="148" t="s">
        <v>140</v>
      </c>
      <c r="AH321" s="148">
        <v>0</v>
      </c>
      <c r="AI321" s="148"/>
      <c r="AJ321" s="148"/>
      <c r="AK321" s="148"/>
      <c r="AL321" s="148"/>
      <c r="AM321" s="148"/>
      <c r="AN321" s="148"/>
      <c r="AO321" s="148"/>
      <c r="AP321" s="148"/>
      <c r="AQ321" s="148"/>
      <c r="AR321" s="148"/>
      <c r="AS321" s="148"/>
      <c r="AT321" s="148"/>
      <c r="AU321" s="148"/>
      <c r="AV321" s="148"/>
      <c r="AW321" s="148"/>
      <c r="AX321" s="148"/>
      <c r="AY321" s="148"/>
      <c r="AZ321" s="148"/>
      <c r="BA321" s="148"/>
      <c r="BB321" s="148"/>
      <c r="BC321" s="148"/>
      <c r="BD321" s="148"/>
      <c r="BE321" s="148"/>
      <c r="BF321" s="148"/>
      <c r="BG321" s="148"/>
      <c r="BH321" s="148"/>
    </row>
    <row r="322" spans="1:60" outlineLevel="1" x14ac:dyDescent="0.2">
      <c r="A322" s="155"/>
      <c r="B322" s="156"/>
      <c r="C322" s="191" t="s">
        <v>493</v>
      </c>
      <c r="D322" s="160"/>
      <c r="E322" s="161">
        <v>0.96799999999999997</v>
      </c>
      <c r="F322" s="158"/>
      <c r="G322" s="158"/>
      <c r="H322" s="158"/>
      <c r="I322" s="158"/>
      <c r="J322" s="158"/>
      <c r="K322" s="158"/>
      <c r="L322" s="158"/>
      <c r="M322" s="158"/>
      <c r="N322" s="158"/>
      <c r="O322" s="158"/>
      <c r="P322" s="158"/>
      <c r="Q322" s="158"/>
      <c r="R322" s="158"/>
      <c r="S322" s="158"/>
      <c r="T322" s="158"/>
      <c r="U322" s="158"/>
      <c r="V322" s="158"/>
      <c r="W322" s="158"/>
      <c r="X322" s="158"/>
      <c r="Y322" s="148"/>
      <c r="Z322" s="148"/>
      <c r="AA322" s="148"/>
      <c r="AB322" s="148"/>
      <c r="AC322" s="148"/>
      <c r="AD322" s="148"/>
      <c r="AE322" s="148"/>
      <c r="AF322" s="148"/>
      <c r="AG322" s="148" t="s">
        <v>140</v>
      </c>
      <c r="AH322" s="148">
        <v>0</v>
      </c>
      <c r="AI322" s="148"/>
      <c r="AJ322" s="148"/>
      <c r="AK322" s="148"/>
      <c r="AL322" s="148"/>
      <c r="AM322" s="148"/>
      <c r="AN322" s="148"/>
      <c r="AO322" s="148"/>
      <c r="AP322" s="148"/>
      <c r="AQ322" s="148"/>
      <c r="AR322" s="148"/>
      <c r="AS322" s="148"/>
      <c r="AT322" s="148"/>
      <c r="AU322" s="148"/>
      <c r="AV322" s="148"/>
      <c r="AW322" s="148"/>
      <c r="AX322" s="148"/>
      <c r="AY322" s="148"/>
      <c r="AZ322" s="148"/>
      <c r="BA322" s="148"/>
      <c r="BB322" s="148"/>
      <c r="BC322" s="148"/>
      <c r="BD322" s="148"/>
      <c r="BE322" s="148"/>
      <c r="BF322" s="148"/>
      <c r="BG322" s="148"/>
      <c r="BH322" s="148"/>
    </row>
    <row r="323" spans="1:60" outlineLevel="1" x14ac:dyDescent="0.2">
      <c r="A323" s="155"/>
      <c r="B323" s="156"/>
      <c r="C323" s="191" t="s">
        <v>494</v>
      </c>
      <c r="D323" s="160"/>
      <c r="E323" s="161">
        <v>0.96799999999999997</v>
      </c>
      <c r="F323" s="158"/>
      <c r="G323" s="158"/>
      <c r="H323" s="158"/>
      <c r="I323" s="158"/>
      <c r="J323" s="158"/>
      <c r="K323" s="158"/>
      <c r="L323" s="158"/>
      <c r="M323" s="158"/>
      <c r="N323" s="158"/>
      <c r="O323" s="158"/>
      <c r="P323" s="158"/>
      <c r="Q323" s="158"/>
      <c r="R323" s="158"/>
      <c r="S323" s="158"/>
      <c r="T323" s="158"/>
      <c r="U323" s="158"/>
      <c r="V323" s="158"/>
      <c r="W323" s="158"/>
      <c r="X323" s="158"/>
      <c r="Y323" s="148"/>
      <c r="Z323" s="148"/>
      <c r="AA323" s="148"/>
      <c r="AB323" s="148"/>
      <c r="AC323" s="148"/>
      <c r="AD323" s="148"/>
      <c r="AE323" s="148"/>
      <c r="AF323" s="148"/>
      <c r="AG323" s="148" t="s">
        <v>140</v>
      </c>
      <c r="AH323" s="148">
        <v>0</v>
      </c>
      <c r="AI323" s="148"/>
      <c r="AJ323" s="148"/>
      <c r="AK323" s="148"/>
      <c r="AL323" s="148"/>
      <c r="AM323" s="148"/>
      <c r="AN323" s="148"/>
      <c r="AO323" s="148"/>
      <c r="AP323" s="148"/>
      <c r="AQ323" s="148"/>
      <c r="AR323" s="148"/>
      <c r="AS323" s="148"/>
      <c r="AT323" s="148"/>
      <c r="AU323" s="148"/>
      <c r="AV323" s="148"/>
      <c r="AW323" s="148"/>
      <c r="AX323" s="148"/>
      <c r="AY323" s="148"/>
      <c r="AZ323" s="148"/>
      <c r="BA323" s="148"/>
      <c r="BB323" s="148"/>
      <c r="BC323" s="148"/>
      <c r="BD323" s="148"/>
      <c r="BE323" s="148"/>
      <c r="BF323" s="148"/>
      <c r="BG323" s="148"/>
      <c r="BH323" s="148"/>
    </row>
    <row r="324" spans="1:60" outlineLevel="1" x14ac:dyDescent="0.2">
      <c r="A324" s="155"/>
      <c r="B324" s="156"/>
      <c r="C324" s="191" t="s">
        <v>495</v>
      </c>
      <c r="D324" s="160"/>
      <c r="E324" s="161">
        <v>1.9159999999999999</v>
      </c>
      <c r="F324" s="158"/>
      <c r="G324" s="158"/>
      <c r="H324" s="158"/>
      <c r="I324" s="158"/>
      <c r="J324" s="158"/>
      <c r="K324" s="158"/>
      <c r="L324" s="158"/>
      <c r="M324" s="158"/>
      <c r="N324" s="158"/>
      <c r="O324" s="158"/>
      <c r="P324" s="158"/>
      <c r="Q324" s="158"/>
      <c r="R324" s="158"/>
      <c r="S324" s="158"/>
      <c r="T324" s="158"/>
      <c r="U324" s="158"/>
      <c r="V324" s="158"/>
      <c r="W324" s="158"/>
      <c r="X324" s="158"/>
      <c r="Y324" s="148"/>
      <c r="Z324" s="148"/>
      <c r="AA324" s="148"/>
      <c r="AB324" s="148"/>
      <c r="AC324" s="148"/>
      <c r="AD324" s="148"/>
      <c r="AE324" s="148"/>
      <c r="AF324" s="148"/>
      <c r="AG324" s="148" t="s">
        <v>140</v>
      </c>
      <c r="AH324" s="148">
        <v>0</v>
      </c>
      <c r="AI324" s="148"/>
      <c r="AJ324" s="148"/>
      <c r="AK324" s="148"/>
      <c r="AL324" s="148"/>
      <c r="AM324" s="148"/>
      <c r="AN324" s="148"/>
      <c r="AO324" s="148"/>
      <c r="AP324" s="148"/>
      <c r="AQ324" s="148"/>
      <c r="AR324" s="148"/>
      <c r="AS324" s="148"/>
      <c r="AT324" s="148"/>
      <c r="AU324" s="148"/>
      <c r="AV324" s="148"/>
      <c r="AW324" s="148"/>
      <c r="AX324" s="148"/>
      <c r="AY324" s="148"/>
      <c r="AZ324" s="148"/>
      <c r="BA324" s="148"/>
      <c r="BB324" s="148"/>
      <c r="BC324" s="148"/>
      <c r="BD324" s="148"/>
      <c r="BE324" s="148"/>
      <c r="BF324" s="148"/>
      <c r="BG324" s="148"/>
      <c r="BH324" s="148"/>
    </row>
    <row r="325" spans="1:60" outlineLevel="1" x14ac:dyDescent="0.2">
      <c r="A325" s="155"/>
      <c r="B325" s="156"/>
      <c r="C325" s="191" t="s">
        <v>496</v>
      </c>
      <c r="D325" s="160"/>
      <c r="E325" s="161">
        <v>1.038</v>
      </c>
      <c r="F325" s="158"/>
      <c r="G325" s="158"/>
      <c r="H325" s="158"/>
      <c r="I325" s="158"/>
      <c r="J325" s="158"/>
      <c r="K325" s="158"/>
      <c r="L325" s="158"/>
      <c r="M325" s="158"/>
      <c r="N325" s="158"/>
      <c r="O325" s="158"/>
      <c r="P325" s="158"/>
      <c r="Q325" s="158"/>
      <c r="R325" s="158"/>
      <c r="S325" s="158"/>
      <c r="T325" s="158"/>
      <c r="U325" s="158"/>
      <c r="V325" s="158"/>
      <c r="W325" s="158"/>
      <c r="X325" s="158"/>
      <c r="Y325" s="148"/>
      <c r="Z325" s="148"/>
      <c r="AA325" s="148"/>
      <c r="AB325" s="148"/>
      <c r="AC325" s="148"/>
      <c r="AD325" s="148"/>
      <c r="AE325" s="148"/>
      <c r="AF325" s="148"/>
      <c r="AG325" s="148" t="s">
        <v>140</v>
      </c>
      <c r="AH325" s="148">
        <v>0</v>
      </c>
      <c r="AI325" s="148"/>
      <c r="AJ325" s="148"/>
      <c r="AK325" s="148"/>
      <c r="AL325" s="148"/>
      <c r="AM325" s="148"/>
      <c r="AN325" s="148"/>
      <c r="AO325" s="148"/>
      <c r="AP325" s="148"/>
      <c r="AQ325" s="148"/>
      <c r="AR325" s="148"/>
      <c r="AS325" s="148"/>
      <c r="AT325" s="148"/>
      <c r="AU325" s="148"/>
      <c r="AV325" s="148"/>
      <c r="AW325" s="148"/>
      <c r="AX325" s="148"/>
      <c r="AY325" s="148"/>
      <c r="AZ325" s="148"/>
      <c r="BA325" s="148"/>
      <c r="BB325" s="148"/>
      <c r="BC325" s="148"/>
      <c r="BD325" s="148"/>
      <c r="BE325" s="148"/>
      <c r="BF325" s="148"/>
      <c r="BG325" s="148"/>
      <c r="BH325" s="148"/>
    </row>
    <row r="326" spans="1:60" outlineLevel="1" x14ac:dyDescent="0.2">
      <c r="A326" s="155"/>
      <c r="B326" s="156"/>
      <c r="C326" s="191" t="s">
        <v>497</v>
      </c>
      <c r="D326" s="160"/>
      <c r="E326" s="161">
        <v>0.96799999999999997</v>
      </c>
      <c r="F326" s="158"/>
      <c r="G326" s="158"/>
      <c r="H326" s="158"/>
      <c r="I326" s="158"/>
      <c r="J326" s="158"/>
      <c r="K326" s="158"/>
      <c r="L326" s="158"/>
      <c r="M326" s="158"/>
      <c r="N326" s="158"/>
      <c r="O326" s="158"/>
      <c r="P326" s="158"/>
      <c r="Q326" s="158"/>
      <c r="R326" s="158"/>
      <c r="S326" s="158"/>
      <c r="T326" s="158"/>
      <c r="U326" s="158"/>
      <c r="V326" s="158"/>
      <c r="W326" s="158"/>
      <c r="X326" s="158"/>
      <c r="Y326" s="148"/>
      <c r="Z326" s="148"/>
      <c r="AA326" s="148"/>
      <c r="AB326" s="148"/>
      <c r="AC326" s="148"/>
      <c r="AD326" s="148"/>
      <c r="AE326" s="148"/>
      <c r="AF326" s="148"/>
      <c r="AG326" s="148" t="s">
        <v>140</v>
      </c>
      <c r="AH326" s="148">
        <v>0</v>
      </c>
      <c r="AI326" s="148"/>
      <c r="AJ326" s="148"/>
      <c r="AK326" s="148"/>
      <c r="AL326" s="148"/>
      <c r="AM326" s="148"/>
      <c r="AN326" s="148"/>
      <c r="AO326" s="148"/>
      <c r="AP326" s="148"/>
      <c r="AQ326" s="148"/>
      <c r="AR326" s="148"/>
      <c r="AS326" s="148"/>
      <c r="AT326" s="148"/>
      <c r="AU326" s="148"/>
      <c r="AV326" s="148"/>
      <c r="AW326" s="148"/>
      <c r="AX326" s="148"/>
      <c r="AY326" s="148"/>
      <c r="AZ326" s="148"/>
      <c r="BA326" s="148"/>
      <c r="BB326" s="148"/>
      <c r="BC326" s="148"/>
      <c r="BD326" s="148"/>
      <c r="BE326" s="148"/>
      <c r="BF326" s="148"/>
      <c r="BG326" s="148"/>
      <c r="BH326" s="148"/>
    </row>
    <row r="327" spans="1:60" outlineLevel="1" x14ac:dyDescent="0.2">
      <c r="A327" s="155"/>
      <c r="B327" s="156"/>
      <c r="C327" s="191" t="s">
        <v>498</v>
      </c>
      <c r="D327" s="160"/>
      <c r="E327" s="161">
        <v>1.038</v>
      </c>
      <c r="F327" s="158"/>
      <c r="G327" s="158"/>
      <c r="H327" s="158"/>
      <c r="I327" s="158"/>
      <c r="J327" s="158"/>
      <c r="K327" s="158"/>
      <c r="L327" s="158"/>
      <c r="M327" s="158"/>
      <c r="N327" s="158"/>
      <c r="O327" s="158"/>
      <c r="P327" s="158"/>
      <c r="Q327" s="158"/>
      <c r="R327" s="158"/>
      <c r="S327" s="158"/>
      <c r="T327" s="158"/>
      <c r="U327" s="158"/>
      <c r="V327" s="158"/>
      <c r="W327" s="158"/>
      <c r="X327" s="158"/>
      <c r="Y327" s="148"/>
      <c r="Z327" s="148"/>
      <c r="AA327" s="148"/>
      <c r="AB327" s="148"/>
      <c r="AC327" s="148"/>
      <c r="AD327" s="148"/>
      <c r="AE327" s="148"/>
      <c r="AF327" s="148"/>
      <c r="AG327" s="148" t="s">
        <v>140</v>
      </c>
      <c r="AH327" s="148">
        <v>0</v>
      </c>
      <c r="AI327" s="148"/>
      <c r="AJ327" s="148"/>
      <c r="AK327" s="148"/>
      <c r="AL327" s="148"/>
      <c r="AM327" s="148"/>
      <c r="AN327" s="148"/>
      <c r="AO327" s="148"/>
      <c r="AP327" s="148"/>
      <c r="AQ327" s="148"/>
      <c r="AR327" s="148"/>
      <c r="AS327" s="148"/>
      <c r="AT327" s="148"/>
      <c r="AU327" s="148"/>
      <c r="AV327" s="148"/>
      <c r="AW327" s="148"/>
      <c r="AX327" s="148"/>
      <c r="AY327" s="148"/>
      <c r="AZ327" s="148"/>
      <c r="BA327" s="148"/>
      <c r="BB327" s="148"/>
      <c r="BC327" s="148"/>
      <c r="BD327" s="148"/>
      <c r="BE327" s="148"/>
      <c r="BF327" s="148"/>
      <c r="BG327" s="148"/>
      <c r="BH327" s="148"/>
    </row>
    <row r="328" spans="1:60" outlineLevel="1" x14ac:dyDescent="0.2">
      <c r="A328" s="155"/>
      <c r="B328" s="156"/>
      <c r="C328" s="191" t="s">
        <v>499</v>
      </c>
      <c r="D328" s="160"/>
      <c r="E328" s="161">
        <v>0.96799999999999997</v>
      </c>
      <c r="F328" s="158"/>
      <c r="G328" s="158"/>
      <c r="H328" s="158"/>
      <c r="I328" s="158"/>
      <c r="J328" s="158"/>
      <c r="K328" s="158"/>
      <c r="L328" s="158"/>
      <c r="M328" s="158"/>
      <c r="N328" s="158"/>
      <c r="O328" s="158"/>
      <c r="P328" s="158"/>
      <c r="Q328" s="158"/>
      <c r="R328" s="158"/>
      <c r="S328" s="158"/>
      <c r="T328" s="158"/>
      <c r="U328" s="158"/>
      <c r="V328" s="158"/>
      <c r="W328" s="158"/>
      <c r="X328" s="158"/>
      <c r="Y328" s="148"/>
      <c r="Z328" s="148"/>
      <c r="AA328" s="148"/>
      <c r="AB328" s="148"/>
      <c r="AC328" s="148"/>
      <c r="AD328" s="148"/>
      <c r="AE328" s="148"/>
      <c r="AF328" s="148"/>
      <c r="AG328" s="148" t="s">
        <v>140</v>
      </c>
      <c r="AH328" s="148">
        <v>0</v>
      </c>
      <c r="AI328" s="148"/>
      <c r="AJ328" s="148"/>
      <c r="AK328" s="148"/>
      <c r="AL328" s="148"/>
      <c r="AM328" s="148"/>
      <c r="AN328" s="148"/>
      <c r="AO328" s="148"/>
      <c r="AP328" s="148"/>
      <c r="AQ328" s="148"/>
      <c r="AR328" s="148"/>
      <c r="AS328" s="148"/>
      <c r="AT328" s="148"/>
      <c r="AU328" s="148"/>
      <c r="AV328" s="148"/>
      <c r="AW328" s="148"/>
      <c r="AX328" s="148"/>
      <c r="AY328" s="148"/>
      <c r="AZ328" s="148"/>
      <c r="BA328" s="148"/>
      <c r="BB328" s="148"/>
      <c r="BC328" s="148"/>
      <c r="BD328" s="148"/>
      <c r="BE328" s="148"/>
      <c r="BF328" s="148"/>
      <c r="BG328" s="148"/>
      <c r="BH328" s="148"/>
    </row>
    <row r="329" spans="1:60" outlineLevel="1" x14ac:dyDescent="0.2">
      <c r="A329" s="155"/>
      <c r="B329" s="156"/>
      <c r="C329" s="191" t="s">
        <v>500</v>
      </c>
      <c r="D329" s="160"/>
      <c r="E329" s="161">
        <v>1.28</v>
      </c>
      <c r="F329" s="158"/>
      <c r="G329" s="158"/>
      <c r="H329" s="158"/>
      <c r="I329" s="158"/>
      <c r="J329" s="158"/>
      <c r="K329" s="158"/>
      <c r="L329" s="158"/>
      <c r="M329" s="158"/>
      <c r="N329" s="158"/>
      <c r="O329" s="158"/>
      <c r="P329" s="158"/>
      <c r="Q329" s="158"/>
      <c r="R329" s="158"/>
      <c r="S329" s="158"/>
      <c r="T329" s="158"/>
      <c r="U329" s="158"/>
      <c r="V329" s="158"/>
      <c r="W329" s="158"/>
      <c r="X329" s="158"/>
      <c r="Y329" s="148"/>
      <c r="Z329" s="148"/>
      <c r="AA329" s="148"/>
      <c r="AB329" s="148"/>
      <c r="AC329" s="148"/>
      <c r="AD329" s="148"/>
      <c r="AE329" s="148"/>
      <c r="AF329" s="148"/>
      <c r="AG329" s="148" t="s">
        <v>140</v>
      </c>
      <c r="AH329" s="148">
        <v>0</v>
      </c>
      <c r="AI329" s="148"/>
      <c r="AJ329" s="148"/>
      <c r="AK329" s="148"/>
      <c r="AL329" s="148"/>
      <c r="AM329" s="148"/>
      <c r="AN329" s="148"/>
      <c r="AO329" s="148"/>
      <c r="AP329" s="148"/>
      <c r="AQ329" s="148"/>
      <c r="AR329" s="148"/>
      <c r="AS329" s="148"/>
      <c r="AT329" s="148"/>
      <c r="AU329" s="148"/>
      <c r="AV329" s="148"/>
      <c r="AW329" s="148"/>
      <c r="AX329" s="148"/>
      <c r="AY329" s="148"/>
      <c r="AZ329" s="148"/>
      <c r="BA329" s="148"/>
      <c r="BB329" s="148"/>
      <c r="BC329" s="148"/>
      <c r="BD329" s="148"/>
      <c r="BE329" s="148"/>
      <c r="BF329" s="148"/>
      <c r="BG329" s="148"/>
      <c r="BH329" s="148"/>
    </row>
    <row r="330" spans="1:60" outlineLevel="1" x14ac:dyDescent="0.2">
      <c r="A330" s="155"/>
      <c r="B330" s="156"/>
      <c r="C330" s="191" t="s">
        <v>501</v>
      </c>
      <c r="D330" s="160"/>
      <c r="E330" s="161">
        <v>1.28</v>
      </c>
      <c r="F330" s="158"/>
      <c r="G330" s="158"/>
      <c r="H330" s="158"/>
      <c r="I330" s="158"/>
      <c r="J330" s="158"/>
      <c r="K330" s="158"/>
      <c r="L330" s="158"/>
      <c r="M330" s="158"/>
      <c r="N330" s="158"/>
      <c r="O330" s="158"/>
      <c r="P330" s="158"/>
      <c r="Q330" s="158"/>
      <c r="R330" s="158"/>
      <c r="S330" s="158"/>
      <c r="T330" s="158"/>
      <c r="U330" s="158"/>
      <c r="V330" s="158"/>
      <c r="W330" s="158"/>
      <c r="X330" s="158"/>
      <c r="Y330" s="148"/>
      <c r="Z330" s="148"/>
      <c r="AA330" s="148"/>
      <c r="AB330" s="148"/>
      <c r="AC330" s="148"/>
      <c r="AD330" s="148"/>
      <c r="AE330" s="148"/>
      <c r="AF330" s="148"/>
      <c r="AG330" s="148" t="s">
        <v>140</v>
      </c>
      <c r="AH330" s="148">
        <v>0</v>
      </c>
      <c r="AI330" s="148"/>
      <c r="AJ330" s="148"/>
      <c r="AK330" s="148"/>
      <c r="AL330" s="148"/>
      <c r="AM330" s="148"/>
      <c r="AN330" s="148"/>
      <c r="AO330" s="148"/>
      <c r="AP330" s="148"/>
      <c r="AQ330" s="148"/>
      <c r="AR330" s="148"/>
      <c r="AS330" s="148"/>
      <c r="AT330" s="148"/>
      <c r="AU330" s="148"/>
      <c r="AV330" s="148"/>
      <c r="AW330" s="148"/>
      <c r="AX330" s="148"/>
      <c r="AY330" s="148"/>
      <c r="AZ330" s="148"/>
      <c r="BA330" s="148"/>
      <c r="BB330" s="148"/>
      <c r="BC330" s="148"/>
      <c r="BD330" s="148"/>
      <c r="BE330" s="148"/>
      <c r="BF330" s="148"/>
      <c r="BG330" s="148"/>
      <c r="BH330" s="148"/>
    </row>
    <row r="331" spans="1:60" outlineLevel="1" x14ac:dyDescent="0.2">
      <c r="A331" s="172">
        <v>86</v>
      </c>
      <c r="B331" s="173" t="s">
        <v>502</v>
      </c>
      <c r="C331" s="190" t="s">
        <v>503</v>
      </c>
      <c r="D331" s="174" t="s">
        <v>159</v>
      </c>
      <c r="E331" s="175">
        <v>25.166399999999999</v>
      </c>
      <c r="F331" s="176"/>
      <c r="G331" s="177">
        <f>ROUND(E331*F331,2)</f>
        <v>0</v>
      </c>
      <c r="H331" s="176"/>
      <c r="I331" s="177">
        <f>ROUND(E331*H331,2)</f>
        <v>0</v>
      </c>
      <c r="J331" s="176"/>
      <c r="K331" s="177">
        <f>ROUND(E331*J331,2)</f>
        <v>0</v>
      </c>
      <c r="L331" s="177">
        <v>21</v>
      </c>
      <c r="M331" s="177">
        <f>G331*(1+L331/100)</f>
        <v>0</v>
      </c>
      <c r="N331" s="177">
        <v>4.2000000000000002E-4</v>
      </c>
      <c r="O331" s="177">
        <f>ROUND(E331*N331,2)</f>
        <v>0.01</v>
      </c>
      <c r="P331" s="177">
        <v>0</v>
      </c>
      <c r="Q331" s="177">
        <f>ROUND(E331*P331,2)</f>
        <v>0</v>
      </c>
      <c r="R331" s="177" t="s">
        <v>479</v>
      </c>
      <c r="S331" s="177" t="s">
        <v>133</v>
      </c>
      <c r="T331" s="178" t="s">
        <v>134</v>
      </c>
      <c r="U331" s="158">
        <v>0.28699999999999998</v>
      </c>
      <c r="V331" s="158">
        <f>ROUND(E331*U331,2)</f>
        <v>7.22</v>
      </c>
      <c r="W331" s="158"/>
      <c r="X331" s="158" t="s">
        <v>135</v>
      </c>
      <c r="Y331" s="148"/>
      <c r="Z331" s="148"/>
      <c r="AA331" s="148"/>
      <c r="AB331" s="148"/>
      <c r="AC331" s="148"/>
      <c r="AD331" s="148"/>
      <c r="AE331" s="148"/>
      <c r="AF331" s="148"/>
      <c r="AG331" s="148" t="s">
        <v>136</v>
      </c>
      <c r="AH331" s="148"/>
      <c r="AI331" s="148"/>
      <c r="AJ331" s="148"/>
      <c r="AK331" s="148"/>
      <c r="AL331" s="148"/>
      <c r="AM331" s="148"/>
      <c r="AN331" s="148"/>
      <c r="AO331" s="148"/>
      <c r="AP331" s="148"/>
      <c r="AQ331" s="148"/>
      <c r="AR331" s="148"/>
      <c r="AS331" s="148"/>
      <c r="AT331" s="148"/>
      <c r="AU331" s="148"/>
      <c r="AV331" s="148"/>
      <c r="AW331" s="148"/>
      <c r="AX331" s="148"/>
      <c r="AY331" s="148"/>
      <c r="AZ331" s="148"/>
      <c r="BA331" s="148"/>
      <c r="BB331" s="148"/>
      <c r="BC331" s="148"/>
      <c r="BD331" s="148"/>
      <c r="BE331" s="148"/>
      <c r="BF331" s="148"/>
      <c r="BG331" s="148"/>
      <c r="BH331" s="148"/>
    </row>
    <row r="332" spans="1:60" outlineLevel="1" x14ac:dyDescent="0.2">
      <c r="A332" s="155"/>
      <c r="B332" s="156"/>
      <c r="C332" s="255" t="s">
        <v>504</v>
      </c>
      <c r="D332" s="256"/>
      <c r="E332" s="256"/>
      <c r="F332" s="256"/>
      <c r="G332" s="256"/>
      <c r="H332" s="158"/>
      <c r="I332" s="158"/>
      <c r="J332" s="158"/>
      <c r="K332" s="158"/>
      <c r="L332" s="158"/>
      <c r="M332" s="158"/>
      <c r="N332" s="158"/>
      <c r="O332" s="158"/>
      <c r="P332" s="158"/>
      <c r="Q332" s="158"/>
      <c r="R332" s="158"/>
      <c r="S332" s="158"/>
      <c r="T332" s="158"/>
      <c r="U332" s="158"/>
      <c r="V332" s="158"/>
      <c r="W332" s="158"/>
      <c r="X332" s="158"/>
      <c r="Y332" s="148"/>
      <c r="Z332" s="148"/>
      <c r="AA332" s="148"/>
      <c r="AB332" s="148"/>
      <c r="AC332" s="148"/>
      <c r="AD332" s="148"/>
      <c r="AE332" s="148"/>
      <c r="AF332" s="148"/>
      <c r="AG332" s="148" t="s">
        <v>204</v>
      </c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48"/>
      <c r="AX332" s="148"/>
      <c r="AY332" s="148"/>
      <c r="AZ332" s="148"/>
      <c r="BA332" s="148"/>
      <c r="BB332" s="148"/>
      <c r="BC332" s="148"/>
      <c r="BD332" s="148"/>
      <c r="BE332" s="148"/>
      <c r="BF332" s="148"/>
      <c r="BG332" s="148"/>
      <c r="BH332" s="148"/>
    </row>
    <row r="333" spans="1:60" outlineLevel="1" x14ac:dyDescent="0.2">
      <c r="A333" s="155"/>
      <c r="B333" s="156"/>
      <c r="C333" s="191" t="s">
        <v>505</v>
      </c>
      <c r="D333" s="160"/>
      <c r="E333" s="161">
        <v>25.166399999999999</v>
      </c>
      <c r="F333" s="158"/>
      <c r="G333" s="158"/>
      <c r="H333" s="158"/>
      <c r="I333" s="158"/>
      <c r="J333" s="158"/>
      <c r="K333" s="158"/>
      <c r="L333" s="158"/>
      <c r="M333" s="158"/>
      <c r="N333" s="158"/>
      <c r="O333" s="158"/>
      <c r="P333" s="158"/>
      <c r="Q333" s="158"/>
      <c r="R333" s="158"/>
      <c r="S333" s="158"/>
      <c r="T333" s="158"/>
      <c r="U333" s="158"/>
      <c r="V333" s="158"/>
      <c r="W333" s="158"/>
      <c r="X333" s="158"/>
      <c r="Y333" s="148"/>
      <c r="Z333" s="148"/>
      <c r="AA333" s="148"/>
      <c r="AB333" s="148"/>
      <c r="AC333" s="148"/>
      <c r="AD333" s="148"/>
      <c r="AE333" s="148"/>
      <c r="AF333" s="148"/>
      <c r="AG333" s="148" t="s">
        <v>140</v>
      </c>
      <c r="AH333" s="148">
        <v>5</v>
      </c>
      <c r="AI333" s="148"/>
      <c r="AJ333" s="148"/>
      <c r="AK333" s="148"/>
      <c r="AL333" s="148"/>
      <c r="AM333" s="148"/>
      <c r="AN333" s="148"/>
      <c r="AO333" s="148"/>
      <c r="AP333" s="148"/>
      <c r="AQ333" s="148"/>
      <c r="AR333" s="148"/>
      <c r="AS333" s="148"/>
      <c r="AT333" s="148"/>
      <c r="AU333" s="148"/>
      <c r="AV333" s="148"/>
      <c r="AW333" s="148"/>
      <c r="AX333" s="148"/>
      <c r="AY333" s="148"/>
      <c r="AZ333" s="148"/>
      <c r="BA333" s="148"/>
      <c r="BB333" s="148"/>
      <c r="BC333" s="148"/>
      <c r="BD333" s="148"/>
      <c r="BE333" s="148"/>
      <c r="BF333" s="148"/>
      <c r="BG333" s="148"/>
      <c r="BH333" s="148"/>
    </row>
    <row r="334" spans="1:60" outlineLevel="1" x14ac:dyDescent="0.2">
      <c r="A334" s="172">
        <v>87</v>
      </c>
      <c r="B334" s="173" t="s">
        <v>506</v>
      </c>
      <c r="C334" s="190" t="s">
        <v>507</v>
      </c>
      <c r="D334" s="174" t="s">
        <v>159</v>
      </c>
      <c r="E334" s="175">
        <v>25.166399999999999</v>
      </c>
      <c r="F334" s="176"/>
      <c r="G334" s="177">
        <f>ROUND(E334*F334,2)</f>
        <v>0</v>
      </c>
      <c r="H334" s="176"/>
      <c r="I334" s="177">
        <f>ROUND(E334*H334,2)</f>
        <v>0</v>
      </c>
      <c r="J334" s="176"/>
      <c r="K334" s="177">
        <f>ROUND(E334*J334,2)</f>
        <v>0</v>
      </c>
      <c r="L334" s="177">
        <v>21</v>
      </c>
      <c r="M334" s="177">
        <f>G334*(1+L334/100)</f>
        <v>0</v>
      </c>
      <c r="N334" s="177">
        <v>8.0000000000000007E-5</v>
      </c>
      <c r="O334" s="177">
        <f>ROUND(E334*N334,2)</f>
        <v>0</v>
      </c>
      <c r="P334" s="177">
        <v>0</v>
      </c>
      <c r="Q334" s="177">
        <f>ROUND(E334*P334,2)</f>
        <v>0</v>
      </c>
      <c r="R334" s="177" t="s">
        <v>479</v>
      </c>
      <c r="S334" s="177" t="s">
        <v>133</v>
      </c>
      <c r="T334" s="178" t="s">
        <v>134</v>
      </c>
      <c r="U334" s="158">
        <v>0.156</v>
      </c>
      <c r="V334" s="158">
        <f>ROUND(E334*U334,2)</f>
        <v>3.93</v>
      </c>
      <c r="W334" s="158"/>
      <c r="X334" s="158" t="s">
        <v>135</v>
      </c>
      <c r="Y334" s="148"/>
      <c r="Z334" s="148"/>
      <c r="AA334" s="148"/>
      <c r="AB334" s="148"/>
      <c r="AC334" s="148"/>
      <c r="AD334" s="148"/>
      <c r="AE334" s="148"/>
      <c r="AF334" s="148"/>
      <c r="AG334" s="148" t="s">
        <v>136</v>
      </c>
      <c r="AH334" s="148"/>
      <c r="AI334" s="148"/>
      <c r="AJ334" s="148"/>
      <c r="AK334" s="148"/>
      <c r="AL334" s="148"/>
      <c r="AM334" s="148"/>
      <c r="AN334" s="148"/>
      <c r="AO334" s="148"/>
      <c r="AP334" s="148"/>
      <c r="AQ334" s="148"/>
      <c r="AR334" s="148"/>
      <c r="AS334" s="148"/>
      <c r="AT334" s="148"/>
      <c r="AU334" s="148"/>
      <c r="AV334" s="148"/>
      <c r="AW334" s="148"/>
      <c r="AX334" s="148"/>
      <c r="AY334" s="148"/>
      <c r="AZ334" s="148"/>
      <c r="BA334" s="148"/>
      <c r="BB334" s="148"/>
      <c r="BC334" s="148"/>
      <c r="BD334" s="148"/>
      <c r="BE334" s="148"/>
      <c r="BF334" s="148"/>
      <c r="BG334" s="148"/>
      <c r="BH334" s="148"/>
    </row>
    <row r="335" spans="1:60" outlineLevel="1" x14ac:dyDescent="0.2">
      <c r="A335" s="155"/>
      <c r="B335" s="156"/>
      <c r="C335" s="191" t="s">
        <v>505</v>
      </c>
      <c r="D335" s="160"/>
      <c r="E335" s="161">
        <v>25.166399999999999</v>
      </c>
      <c r="F335" s="158"/>
      <c r="G335" s="158"/>
      <c r="H335" s="158"/>
      <c r="I335" s="158"/>
      <c r="J335" s="158"/>
      <c r="K335" s="158"/>
      <c r="L335" s="158"/>
      <c r="M335" s="158"/>
      <c r="N335" s="158"/>
      <c r="O335" s="158"/>
      <c r="P335" s="158"/>
      <c r="Q335" s="158"/>
      <c r="R335" s="158"/>
      <c r="S335" s="158"/>
      <c r="T335" s="158"/>
      <c r="U335" s="158"/>
      <c r="V335" s="158"/>
      <c r="W335" s="158"/>
      <c r="X335" s="158"/>
      <c r="Y335" s="148"/>
      <c r="Z335" s="148"/>
      <c r="AA335" s="148"/>
      <c r="AB335" s="148"/>
      <c r="AC335" s="148"/>
      <c r="AD335" s="148"/>
      <c r="AE335" s="148"/>
      <c r="AF335" s="148"/>
      <c r="AG335" s="148" t="s">
        <v>140</v>
      </c>
      <c r="AH335" s="148">
        <v>5</v>
      </c>
      <c r="AI335" s="148"/>
      <c r="AJ335" s="148"/>
      <c r="AK335" s="148"/>
      <c r="AL335" s="148"/>
      <c r="AM335" s="148"/>
      <c r="AN335" s="148"/>
      <c r="AO335" s="148"/>
      <c r="AP335" s="148"/>
      <c r="AQ335" s="148"/>
      <c r="AR335" s="148"/>
      <c r="AS335" s="148"/>
      <c r="AT335" s="148"/>
      <c r="AU335" s="148"/>
      <c r="AV335" s="148"/>
      <c r="AW335" s="148"/>
      <c r="AX335" s="148"/>
      <c r="AY335" s="148"/>
      <c r="AZ335" s="148"/>
      <c r="BA335" s="148"/>
      <c r="BB335" s="148"/>
      <c r="BC335" s="148"/>
      <c r="BD335" s="148"/>
      <c r="BE335" s="148"/>
      <c r="BF335" s="148"/>
      <c r="BG335" s="148"/>
      <c r="BH335" s="148"/>
    </row>
    <row r="336" spans="1:60" x14ac:dyDescent="0.2">
      <c r="A336" s="166" t="s">
        <v>127</v>
      </c>
      <c r="B336" s="167" t="s">
        <v>92</v>
      </c>
      <c r="C336" s="189" t="s">
        <v>93</v>
      </c>
      <c r="D336" s="168"/>
      <c r="E336" s="169"/>
      <c r="F336" s="170"/>
      <c r="G336" s="170">
        <f>SUMIF(AG337:AG340,"&lt;&gt;NOR",G337:G340)</f>
        <v>0</v>
      </c>
      <c r="H336" s="170"/>
      <c r="I336" s="170">
        <f>SUM(I337:I340)</f>
        <v>0</v>
      </c>
      <c r="J336" s="170"/>
      <c r="K336" s="170">
        <f>SUM(K337:K340)</f>
        <v>0</v>
      </c>
      <c r="L336" s="170"/>
      <c r="M336" s="170">
        <f>SUM(M337:M340)</f>
        <v>0</v>
      </c>
      <c r="N336" s="170"/>
      <c r="O336" s="170">
        <f>SUM(O337:O340)</f>
        <v>0.04</v>
      </c>
      <c r="P336" s="170"/>
      <c r="Q336" s="170">
        <f>SUM(Q337:Q340)</f>
        <v>0</v>
      </c>
      <c r="R336" s="170"/>
      <c r="S336" s="170"/>
      <c r="T336" s="171"/>
      <c r="U336" s="165"/>
      <c r="V336" s="165">
        <f>SUM(V337:V340)</f>
        <v>18.14</v>
      </c>
      <c r="W336" s="165"/>
      <c r="X336" s="165"/>
      <c r="AG336" t="s">
        <v>128</v>
      </c>
    </row>
    <row r="337" spans="1:60" outlineLevel="1" x14ac:dyDescent="0.2">
      <c r="A337" s="172">
        <v>88</v>
      </c>
      <c r="B337" s="173" t="s">
        <v>508</v>
      </c>
      <c r="C337" s="190" t="s">
        <v>509</v>
      </c>
      <c r="D337" s="174" t="s">
        <v>159</v>
      </c>
      <c r="E337" s="175">
        <v>128.21600000000001</v>
      </c>
      <c r="F337" s="176"/>
      <c r="G337" s="177">
        <f>ROUND(E337*F337,2)</f>
        <v>0</v>
      </c>
      <c r="H337" s="176"/>
      <c r="I337" s="177">
        <f>ROUND(E337*H337,2)</f>
        <v>0</v>
      </c>
      <c r="J337" s="176"/>
      <c r="K337" s="177">
        <f>ROUND(E337*J337,2)</f>
        <v>0</v>
      </c>
      <c r="L337" s="177">
        <v>21</v>
      </c>
      <c r="M337" s="177">
        <f>G337*(1+L337/100)</f>
        <v>0</v>
      </c>
      <c r="N337" s="177">
        <v>8.0000000000000007E-5</v>
      </c>
      <c r="O337" s="177">
        <f>ROUND(E337*N337,2)</f>
        <v>0.01</v>
      </c>
      <c r="P337" s="177">
        <v>0</v>
      </c>
      <c r="Q337" s="177">
        <f>ROUND(E337*P337,2)</f>
        <v>0</v>
      </c>
      <c r="R337" s="177" t="s">
        <v>510</v>
      </c>
      <c r="S337" s="177" t="s">
        <v>133</v>
      </c>
      <c r="T337" s="178" t="s">
        <v>134</v>
      </c>
      <c r="U337" s="158">
        <v>3.2480000000000002E-2</v>
      </c>
      <c r="V337" s="158">
        <f>ROUND(E337*U337,2)</f>
        <v>4.16</v>
      </c>
      <c r="W337" s="158"/>
      <c r="X337" s="158" t="s">
        <v>135</v>
      </c>
      <c r="Y337" s="148"/>
      <c r="Z337" s="148"/>
      <c r="AA337" s="148"/>
      <c r="AB337" s="148"/>
      <c r="AC337" s="148"/>
      <c r="AD337" s="148"/>
      <c r="AE337" s="148"/>
      <c r="AF337" s="148"/>
      <c r="AG337" s="148" t="s">
        <v>136</v>
      </c>
      <c r="AH337" s="148"/>
      <c r="AI337" s="148"/>
      <c r="AJ337" s="148"/>
      <c r="AK337" s="148"/>
      <c r="AL337" s="148"/>
      <c r="AM337" s="148"/>
      <c r="AN337" s="148"/>
      <c r="AO337" s="148"/>
      <c r="AP337" s="148"/>
      <c r="AQ337" s="148"/>
      <c r="AR337" s="148"/>
      <c r="AS337" s="148"/>
      <c r="AT337" s="148"/>
      <c r="AU337" s="148"/>
      <c r="AV337" s="148"/>
      <c r="AW337" s="148"/>
      <c r="AX337" s="148"/>
      <c r="AY337" s="148"/>
      <c r="AZ337" s="148"/>
      <c r="BA337" s="148"/>
      <c r="BB337" s="148"/>
      <c r="BC337" s="148"/>
      <c r="BD337" s="148"/>
      <c r="BE337" s="148"/>
      <c r="BF337" s="148"/>
      <c r="BG337" s="148"/>
      <c r="BH337" s="148"/>
    </row>
    <row r="338" spans="1:60" outlineLevel="1" x14ac:dyDescent="0.2">
      <c r="A338" s="155"/>
      <c r="B338" s="156"/>
      <c r="C338" s="191" t="s">
        <v>511</v>
      </c>
      <c r="D338" s="160"/>
      <c r="E338" s="161">
        <v>128.21600000000001</v>
      </c>
      <c r="F338" s="158"/>
      <c r="G338" s="158"/>
      <c r="H338" s="158"/>
      <c r="I338" s="158"/>
      <c r="J338" s="158"/>
      <c r="K338" s="158"/>
      <c r="L338" s="158"/>
      <c r="M338" s="158"/>
      <c r="N338" s="158"/>
      <c r="O338" s="158"/>
      <c r="P338" s="158"/>
      <c r="Q338" s="158"/>
      <c r="R338" s="158"/>
      <c r="S338" s="158"/>
      <c r="T338" s="158"/>
      <c r="U338" s="158"/>
      <c r="V338" s="158"/>
      <c r="W338" s="158"/>
      <c r="X338" s="158"/>
      <c r="Y338" s="148"/>
      <c r="Z338" s="148"/>
      <c r="AA338" s="148"/>
      <c r="AB338" s="148"/>
      <c r="AC338" s="148"/>
      <c r="AD338" s="148"/>
      <c r="AE338" s="148"/>
      <c r="AF338" s="148"/>
      <c r="AG338" s="148" t="s">
        <v>140</v>
      </c>
      <c r="AH338" s="148">
        <v>5</v>
      </c>
      <c r="AI338" s="148"/>
      <c r="AJ338" s="148"/>
      <c r="AK338" s="148"/>
      <c r="AL338" s="148"/>
      <c r="AM338" s="148"/>
      <c r="AN338" s="148"/>
      <c r="AO338" s="148"/>
      <c r="AP338" s="148"/>
      <c r="AQ338" s="148"/>
      <c r="AR338" s="148"/>
      <c r="AS338" s="148"/>
      <c r="AT338" s="148"/>
      <c r="AU338" s="148"/>
      <c r="AV338" s="148"/>
      <c r="AW338" s="148"/>
      <c r="AX338" s="148"/>
      <c r="AY338" s="148"/>
      <c r="AZ338" s="148"/>
      <c r="BA338" s="148"/>
      <c r="BB338" s="148"/>
      <c r="BC338" s="148"/>
      <c r="BD338" s="148"/>
      <c r="BE338" s="148"/>
      <c r="BF338" s="148"/>
      <c r="BG338" s="148"/>
      <c r="BH338" s="148"/>
    </row>
    <row r="339" spans="1:60" outlineLevel="1" x14ac:dyDescent="0.2">
      <c r="A339" s="172">
        <v>89</v>
      </c>
      <c r="B339" s="173" t="s">
        <v>512</v>
      </c>
      <c r="C339" s="190" t="s">
        <v>513</v>
      </c>
      <c r="D339" s="174" t="s">
        <v>159</v>
      </c>
      <c r="E339" s="175">
        <v>128.21600000000001</v>
      </c>
      <c r="F339" s="176"/>
      <c r="G339" s="177">
        <f>ROUND(E339*F339,2)</f>
        <v>0</v>
      </c>
      <c r="H339" s="176"/>
      <c r="I339" s="177">
        <f>ROUND(E339*H339,2)</f>
        <v>0</v>
      </c>
      <c r="J339" s="176"/>
      <c r="K339" s="177">
        <f>ROUND(E339*J339,2)</f>
        <v>0</v>
      </c>
      <c r="L339" s="177">
        <v>21</v>
      </c>
      <c r="M339" s="177">
        <f>G339*(1+L339/100)</f>
        <v>0</v>
      </c>
      <c r="N339" s="177">
        <v>2.0000000000000001E-4</v>
      </c>
      <c r="O339" s="177">
        <f>ROUND(E339*N339,2)</f>
        <v>0.03</v>
      </c>
      <c r="P339" s="177">
        <v>0</v>
      </c>
      <c r="Q339" s="177">
        <f>ROUND(E339*P339,2)</f>
        <v>0</v>
      </c>
      <c r="R339" s="177" t="s">
        <v>510</v>
      </c>
      <c r="S339" s="177" t="s">
        <v>133</v>
      </c>
      <c r="T339" s="178" t="s">
        <v>134</v>
      </c>
      <c r="U339" s="158">
        <v>0.10902000000000001</v>
      </c>
      <c r="V339" s="158">
        <f>ROUND(E339*U339,2)</f>
        <v>13.98</v>
      </c>
      <c r="W339" s="158"/>
      <c r="X339" s="158" t="s">
        <v>135</v>
      </c>
      <c r="Y339" s="148"/>
      <c r="Z339" s="148"/>
      <c r="AA339" s="148"/>
      <c r="AB339" s="148"/>
      <c r="AC339" s="148"/>
      <c r="AD339" s="148"/>
      <c r="AE339" s="148"/>
      <c r="AF339" s="148"/>
      <c r="AG339" s="148" t="s">
        <v>136</v>
      </c>
      <c r="AH339" s="148"/>
      <c r="AI339" s="148"/>
      <c r="AJ339" s="148"/>
      <c r="AK339" s="148"/>
      <c r="AL339" s="148"/>
      <c r="AM339" s="148"/>
      <c r="AN339" s="148"/>
      <c r="AO339" s="148"/>
      <c r="AP339" s="148"/>
      <c r="AQ339" s="148"/>
      <c r="AR339" s="148"/>
      <c r="AS339" s="148"/>
      <c r="AT339" s="148"/>
      <c r="AU339" s="148"/>
      <c r="AV339" s="148"/>
      <c r="AW339" s="148"/>
      <c r="AX339" s="148"/>
      <c r="AY339" s="148"/>
      <c r="AZ339" s="148"/>
      <c r="BA339" s="148"/>
      <c r="BB339" s="148"/>
      <c r="BC339" s="148"/>
      <c r="BD339" s="148"/>
      <c r="BE339" s="148"/>
      <c r="BF339" s="148"/>
      <c r="BG339" s="148"/>
      <c r="BH339" s="148"/>
    </row>
    <row r="340" spans="1:60" outlineLevel="1" x14ac:dyDescent="0.2">
      <c r="A340" s="155"/>
      <c r="B340" s="156"/>
      <c r="C340" s="191" t="s">
        <v>511</v>
      </c>
      <c r="D340" s="160"/>
      <c r="E340" s="161">
        <v>128.21600000000001</v>
      </c>
      <c r="F340" s="158"/>
      <c r="G340" s="158"/>
      <c r="H340" s="158"/>
      <c r="I340" s="158"/>
      <c r="J340" s="158"/>
      <c r="K340" s="158"/>
      <c r="L340" s="158"/>
      <c r="M340" s="158"/>
      <c r="N340" s="158"/>
      <c r="O340" s="158"/>
      <c r="P340" s="158"/>
      <c r="Q340" s="158"/>
      <c r="R340" s="158"/>
      <c r="S340" s="158"/>
      <c r="T340" s="158"/>
      <c r="U340" s="158"/>
      <c r="V340" s="158"/>
      <c r="W340" s="158"/>
      <c r="X340" s="158"/>
      <c r="Y340" s="148"/>
      <c r="Z340" s="148"/>
      <c r="AA340" s="148"/>
      <c r="AB340" s="148"/>
      <c r="AC340" s="148"/>
      <c r="AD340" s="148"/>
      <c r="AE340" s="148"/>
      <c r="AF340" s="148"/>
      <c r="AG340" s="148" t="s">
        <v>140</v>
      </c>
      <c r="AH340" s="148">
        <v>5</v>
      </c>
      <c r="AI340" s="148"/>
      <c r="AJ340" s="148"/>
      <c r="AK340" s="148"/>
      <c r="AL340" s="148"/>
      <c r="AM340" s="148"/>
      <c r="AN340" s="148"/>
      <c r="AO340" s="148"/>
      <c r="AP340" s="148"/>
      <c r="AQ340" s="148"/>
      <c r="AR340" s="148"/>
      <c r="AS340" s="148"/>
      <c r="AT340" s="148"/>
      <c r="AU340" s="148"/>
      <c r="AV340" s="148"/>
      <c r="AW340" s="148"/>
      <c r="AX340" s="148"/>
      <c r="AY340" s="148"/>
      <c r="AZ340" s="148"/>
      <c r="BA340" s="148"/>
      <c r="BB340" s="148"/>
      <c r="BC340" s="148"/>
      <c r="BD340" s="148"/>
      <c r="BE340" s="148"/>
      <c r="BF340" s="148"/>
      <c r="BG340" s="148"/>
      <c r="BH340" s="148"/>
    </row>
    <row r="341" spans="1:60" x14ac:dyDescent="0.2">
      <c r="A341" s="166" t="s">
        <v>127</v>
      </c>
      <c r="B341" s="167" t="s">
        <v>94</v>
      </c>
      <c r="C341" s="189" t="s">
        <v>95</v>
      </c>
      <c r="D341" s="168"/>
      <c r="E341" s="169"/>
      <c r="F341" s="170"/>
      <c r="G341" s="170">
        <f>SUMIF(AG342:AG348,"&lt;&gt;NOR",G342:G348)</f>
        <v>0</v>
      </c>
      <c r="H341" s="170"/>
      <c r="I341" s="170">
        <f>SUM(I342:I348)</f>
        <v>0</v>
      </c>
      <c r="J341" s="170"/>
      <c r="K341" s="170">
        <f>SUM(K342:K348)</f>
        <v>0</v>
      </c>
      <c r="L341" s="170"/>
      <c r="M341" s="170">
        <f>SUM(M342:M348)</f>
        <v>0</v>
      </c>
      <c r="N341" s="170"/>
      <c r="O341" s="170">
        <f>SUM(O342:O348)</f>
        <v>0</v>
      </c>
      <c r="P341" s="170"/>
      <c r="Q341" s="170">
        <f>SUM(Q342:Q348)</f>
        <v>0</v>
      </c>
      <c r="R341" s="170"/>
      <c r="S341" s="170"/>
      <c r="T341" s="171"/>
      <c r="U341" s="165"/>
      <c r="V341" s="165">
        <f>SUM(V342:V348)</f>
        <v>3.51</v>
      </c>
      <c r="W341" s="165"/>
      <c r="X341" s="165"/>
      <c r="AG341" t="s">
        <v>128</v>
      </c>
    </row>
    <row r="342" spans="1:60" outlineLevel="1" x14ac:dyDescent="0.2">
      <c r="A342" s="172">
        <v>90</v>
      </c>
      <c r="B342" s="173" t="s">
        <v>514</v>
      </c>
      <c r="C342" s="190" t="s">
        <v>515</v>
      </c>
      <c r="D342" s="174" t="s">
        <v>131</v>
      </c>
      <c r="E342" s="175">
        <v>2</v>
      </c>
      <c r="F342" s="176"/>
      <c r="G342" s="177">
        <f>ROUND(E342*F342,2)</f>
        <v>0</v>
      </c>
      <c r="H342" s="176"/>
      <c r="I342" s="177">
        <f>ROUND(E342*H342,2)</f>
        <v>0</v>
      </c>
      <c r="J342" s="176"/>
      <c r="K342" s="177">
        <f>ROUND(E342*J342,2)</f>
        <v>0</v>
      </c>
      <c r="L342" s="177">
        <v>21</v>
      </c>
      <c r="M342" s="177">
        <f>G342*(1+L342/100)</f>
        <v>0</v>
      </c>
      <c r="N342" s="177">
        <v>0</v>
      </c>
      <c r="O342" s="177">
        <f>ROUND(E342*N342,2)</f>
        <v>0</v>
      </c>
      <c r="P342" s="177">
        <v>0</v>
      </c>
      <c r="Q342" s="177">
        <f>ROUND(E342*P342,2)</f>
        <v>0</v>
      </c>
      <c r="R342" s="177"/>
      <c r="S342" s="177" t="s">
        <v>181</v>
      </c>
      <c r="T342" s="178" t="s">
        <v>188</v>
      </c>
      <c r="U342" s="158">
        <v>0.37</v>
      </c>
      <c r="V342" s="158">
        <f>ROUND(E342*U342,2)</f>
        <v>0.74</v>
      </c>
      <c r="W342" s="158"/>
      <c r="X342" s="158" t="s">
        <v>135</v>
      </c>
      <c r="Y342" s="148"/>
      <c r="Z342" s="148"/>
      <c r="AA342" s="148"/>
      <c r="AB342" s="148"/>
      <c r="AC342" s="148"/>
      <c r="AD342" s="148"/>
      <c r="AE342" s="148"/>
      <c r="AF342" s="148"/>
      <c r="AG342" s="148" t="s">
        <v>136</v>
      </c>
      <c r="AH342" s="148"/>
      <c r="AI342" s="148"/>
      <c r="AJ342" s="148"/>
      <c r="AK342" s="148"/>
      <c r="AL342" s="148"/>
      <c r="AM342" s="148"/>
      <c r="AN342" s="148"/>
      <c r="AO342" s="148"/>
      <c r="AP342" s="148"/>
      <c r="AQ342" s="148"/>
      <c r="AR342" s="148"/>
      <c r="AS342" s="148"/>
      <c r="AT342" s="148"/>
      <c r="AU342" s="148"/>
      <c r="AV342" s="148"/>
      <c r="AW342" s="148"/>
      <c r="AX342" s="148"/>
      <c r="AY342" s="148"/>
      <c r="AZ342" s="148"/>
      <c r="BA342" s="148"/>
      <c r="BB342" s="148"/>
      <c r="BC342" s="148"/>
      <c r="BD342" s="148"/>
      <c r="BE342" s="148"/>
      <c r="BF342" s="148"/>
      <c r="BG342" s="148"/>
      <c r="BH342" s="148"/>
    </row>
    <row r="343" spans="1:60" outlineLevel="1" x14ac:dyDescent="0.2">
      <c r="A343" s="155"/>
      <c r="B343" s="156"/>
      <c r="C343" s="191" t="s">
        <v>516</v>
      </c>
      <c r="D343" s="160"/>
      <c r="E343" s="161">
        <v>2</v>
      </c>
      <c r="F343" s="158"/>
      <c r="G343" s="158"/>
      <c r="H343" s="158"/>
      <c r="I343" s="158"/>
      <c r="J343" s="158"/>
      <c r="K343" s="158"/>
      <c r="L343" s="158"/>
      <c r="M343" s="158"/>
      <c r="N343" s="158"/>
      <c r="O343" s="158"/>
      <c r="P343" s="158"/>
      <c r="Q343" s="158"/>
      <c r="R343" s="158"/>
      <c r="S343" s="158"/>
      <c r="T343" s="158"/>
      <c r="U343" s="158"/>
      <c r="V343" s="158"/>
      <c r="W343" s="158"/>
      <c r="X343" s="158"/>
      <c r="Y343" s="148"/>
      <c r="Z343" s="148"/>
      <c r="AA343" s="148"/>
      <c r="AB343" s="148"/>
      <c r="AC343" s="148"/>
      <c r="AD343" s="148"/>
      <c r="AE343" s="148"/>
      <c r="AF343" s="148"/>
      <c r="AG343" s="148" t="s">
        <v>140</v>
      </c>
      <c r="AH343" s="148">
        <v>0</v>
      </c>
      <c r="AI343" s="148"/>
      <c r="AJ343" s="148"/>
      <c r="AK343" s="148"/>
      <c r="AL343" s="148"/>
      <c r="AM343" s="148"/>
      <c r="AN343" s="148"/>
      <c r="AO343" s="148"/>
      <c r="AP343" s="148"/>
      <c r="AQ343" s="148"/>
      <c r="AR343" s="148"/>
      <c r="AS343" s="148"/>
      <c r="AT343" s="148"/>
      <c r="AU343" s="148"/>
      <c r="AV343" s="148"/>
      <c r="AW343" s="148"/>
      <c r="AX343" s="148"/>
      <c r="AY343" s="148"/>
      <c r="AZ343" s="148"/>
      <c r="BA343" s="148"/>
      <c r="BB343" s="148"/>
      <c r="BC343" s="148"/>
      <c r="BD343" s="148"/>
      <c r="BE343" s="148"/>
      <c r="BF343" s="148"/>
      <c r="BG343" s="148"/>
      <c r="BH343" s="148"/>
    </row>
    <row r="344" spans="1:60" outlineLevel="1" x14ac:dyDescent="0.2">
      <c r="A344" s="172">
        <v>91</v>
      </c>
      <c r="B344" s="173" t="s">
        <v>517</v>
      </c>
      <c r="C344" s="190" t="s">
        <v>518</v>
      </c>
      <c r="D344" s="174" t="s">
        <v>202</v>
      </c>
      <c r="E344" s="175">
        <v>4</v>
      </c>
      <c r="F344" s="176"/>
      <c r="G344" s="177">
        <f>ROUND(E344*F344,2)</f>
        <v>0</v>
      </c>
      <c r="H344" s="176"/>
      <c r="I344" s="177">
        <f>ROUND(E344*H344,2)</f>
        <v>0</v>
      </c>
      <c r="J344" s="176"/>
      <c r="K344" s="177">
        <f>ROUND(E344*J344,2)</f>
        <v>0</v>
      </c>
      <c r="L344" s="177">
        <v>21</v>
      </c>
      <c r="M344" s="177">
        <f>G344*(1+L344/100)</f>
        <v>0</v>
      </c>
      <c r="N344" s="177">
        <v>0</v>
      </c>
      <c r="O344" s="177">
        <f>ROUND(E344*N344,2)</f>
        <v>0</v>
      </c>
      <c r="P344" s="177">
        <v>0</v>
      </c>
      <c r="Q344" s="177">
        <f>ROUND(E344*P344,2)</f>
        <v>0</v>
      </c>
      <c r="R344" s="177"/>
      <c r="S344" s="177" t="s">
        <v>181</v>
      </c>
      <c r="T344" s="178" t="s">
        <v>188</v>
      </c>
      <c r="U344" s="158">
        <v>0.37</v>
      </c>
      <c r="V344" s="158">
        <f>ROUND(E344*U344,2)</f>
        <v>1.48</v>
      </c>
      <c r="W344" s="158"/>
      <c r="X344" s="158" t="s">
        <v>135</v>
      </c>
      <c r="Y344" s="148"/>
      <c r="Z344" s="148"/>
      <c r="AA344" s="148"/>
      <c r="AB344" s="148"/>
      <c r="AC344" s="148"/>
      <c r="AD344" s="148"/>
      <c r="AE344" s="148"/>
      <c r="AF344" s="148"/>
      <c r="AG344" s="148" t="s">
        <v>136</v>
      </c>
      <c r="AH344" s="148"/>
      <c r="AI344" s="148"/>
      <c r="AJ344" s="148"/>
      <c r="AK344" s="148"/>
      <c r="AL344" s="148"/>
      <c r="AM344" s="148"/>
      <c r="AN344" s="148"/>
      <c r="AO344" s="148"/>
      <c r="AP344" s="148"/>
      <c r="AQ344" s="148"/>
      <c r="AR344" s="148"/>
      <c r="AS344" s="148"/>
      <c r="AT344" s="148"/>
      <c r="AU344" s="148"/>
      <c r="AV344" s="148"/>
      <c r="AW344" s="148"/>
      <c r="AX344" s="148"/>
      <c r="AY344" s="148"/>
      <c r="AZ344" s="148"/>
      <c r="BA344" s="148"/>
      <c r="BB344" s="148"/>
      <c r="BC344" s="148"/>
      <c r="BD344" s="148"/>
      <c r="BE344" s="148"/>
      <c r="BF344" s="148"/>
      <c r="BG344" s="148"/>
      <c r="BH344" s="148"/>
    </row>
    <row r="345" spans="1:60" outlineLevel="1" x14ac:dyDescent="0.2">
      <c r="A345" s="155"/>
      <c r="B345" s="156"/>
      <c r="C345" s="191" t="s">
        <v>519</v>
      </c>
      <c r="D345" s="160"/>
      <c r="E345" s="161">
        <v>4</v>
      </c>
      <c r="F345" s="158"/>
      <c r="G345" s="158"/>
      <c r="H345" s="158"/>
      <c r="I345" s="158"/>
      <c r="J345" s="158"/>
      <c r="K345" s="158"/>
      <c r="L345" s="158"/>
      <c r="M345" s="158"/>
      <c r="N345" s="158"/>
      <c r="O345" s="158"/>
      <c r="P345" s="158"/>
      <c r="Q345" s="158"/>
      <c r="R345" s="158"/>
      <c r="S345" s="158"/>
      <c r="T345" s="158"/>
      <c r="U345" s="158"/>
      <c r="V345" s="158"/>
      <c r="W345" s="158"/>
      <c r="X345" s="158"/>
      <c r="Y345" s="148"/>
      <c r="Z345" s="148"/>
      <c r="AA345" s="148"/>
      <c r="AB345" s="148"/>
      <c r="AC345" s="148"/>
      <c r="AD345" s="148"/>
      <c r="AE345" s="148"/>
      <c r="AF345" s="148"/>
      <c r="AG345" s="148" t="s">
        <v>140</v>
      </c>
      <c r="AH345" s="148">
        <v>0</v>
      </c>
      <c r="AI345" s="148"/>
      <c r="AJ345" s="148"/>
      <c r="AK345" s="148"/>
      <c r="AL345" s="148"/>
      <c r="AM345" s="148"/>
      <c r="AN345" s="148"/>
      <c r="AO345" s="148"/>
      <c r="AP345" s="148"/>
      <c r="AQ345" s="148"/>
      <c r="AR345" s="148"/>
      <c r="AS345" s="148"/>
      <c r="AT345" s="148"/>
      <c r="AU345" s="148"/>
      <c r="AV345" s="148"/>
      <c r="AW345" s="148"/>
      <c r="AX345" s="148"/>
      <c r="AY345" s="148"/>
      <c r="AZ345" s="148"/>
      <c r="BA345" s="148"/>
      <c r="BB345" s="148"/>
      <c r="BC345" s="148"/>
      <c r="BD345" s="148"/>
      <c r="BE345" s="148"/>
      <c r="BF345" s="148"/>
      <c r="BG345" s="148"/>
      <c r="BH345" s="148"/>
    </row>
    <row r="346" spans="1:60" ht="22.5" outlineLevel="1" x14ac:dyDescent="0.2">
      <c r="A346" s="172">
        <v>92</v>
      </c>
      <c r="B346" s="173" t="s">
        <v>520</v>
      </c>
      <c r="C346" s="190" t="s">
        <v>521</v>
      </c>
      <c r="D346" s="174" t="s">
        <v>131</v>
      </c>
      <c r="E346" s="175">
        <v>1</v>
      </c>
      <c r="F346" s="176"/>
      <c r="G346" s="177">
        <f>ROUND(E346*F346,2)</f>
        <v>0</v>
      </c>
      <c r="H346" s="176"/>
      <c r="I346" s="177">
        <f>ROUND(E346*H346,2)</f>
        <v>0</v>
      </c>
      <c r="J346" s="176"/>
      <c r="K346" s="177">
        <f>ROUND(E346*J346,2)</f>
        <v>0</v>
      </c>
      <c r="L346" s="177">
        <v>21</v>
      </c>
      <c r="M346" s="177">
        <f>G346*(1+L346/100)</f>
        <v>0</v>
      </c>
      <c r="N346" s="177">
        <v>0</v>
      </c>
      <c r="O346" s="177">
        <f>ROUND(E346*N346,2)</f>
        <v>0</v>
      </c>
      <c r="P346" s="177">
        <v>0</v>
      </c>
      <c r="Q346" s="177">
        <f>ROUND(E346*P346,2)</f>
        <v>0</v>
      </c>
      <c r="R346" s="177"/>
      <c r="S346" s="177" t="s">
        <v>181</v>
      </c>
      <c r="T346" s="178" t="s">
        <v>133</v>
      </c>
      <c r="U346" s="158">
        <v>1.29</v>
      </c>
      <c r="V346" s="158">
        <f>ROUND(E346*U346,2)</f>
        <v>1.29</v>
      </c>
      <c r="W346" s="158"/>
      <c r="X346" s="158" t="s">
        <v>135</v>
      </c>
      <c r="Y346" s="148"/>
      <c r="Z346" s="148"/>
      <c r="AA346" s="148"/>
      <c r="AB346" s="148"/>
      <c r="AC346" s="148"/>
      <c r="AD346" s="148"/>
      <c r="AE346" s="148"/>
      <c r="AF346" s="148"/>
      <c r="AG346" s="148" t="s">
        <v>136</v>
      </c>
      <c r="AH346" s="148"/>
      <c r="AI346" s="148"/>
      <c r="AJ346" s="148"/>
      <c r="AK346" s="148"/>
      <c r="AL346" s="148"/>
      <c r="AM346" s="148"/>
      <c r="AN346" s="148"/>
      <c r="AO346" s="148"/>
      <c r="AP346" s="148"/>
      <c r="AQ346" s="148"/>
      <c r="AR346" s="148"/>
      <c r="AS346" s="148"/>
      <c r="AT346" s="148"/>
      <c r="AU346" s="148"/>
      <c r="AV346" s="148"/>
      <c r="AW346" s="148"/>
      <c r="AX346" s="148"/>
      <c r="AY346" s="148"/>
      <c r="AZ346" s="148"/>
      <c r="BA346" s="148"/>
      <c r="BB346" s="148"/>
      <c r="BC346" s="148"/>
      <c r="BD346" s="148"/>
      <c r="BE346" s="148"/>
      <c r="BF346" s="148"/>
      <c r="BG346" s="148"/>
      <c r="BH346" s="148"/>
    </row>
    <row r="347" spans="1:60" outlineLevel="1" x14ac:dyDescent="0.2">
      <c r="A347" s="155"/>
      <c r="B347" s="156"/>
      <c r="C347" s="255" t="s">
        <v>522</v>
      </c>
      <c r="D347" s="256"/>
      <c r="E347" s="256"/>
      <c r="F347" s="256"/>
      <c r="G347" s="256"/>
      <c r="H347" s="158"/>
      <c r="I347" s="158"/>
      <c r="J347" s="158"/>
      <c r="K347" s="158"/>
      <c r="L347" s="158"/>
      <c r="M347" s="158"/>
      <c r="N347" s="158"/>
      <c r="O347" s="158"/>
      <c r="P347" s="158"/>
      <c r="Q347" s="158"/>
      <c r="R347" s="158"/>
      <c r="S347" s="158"/>
      <c r="T347" s="158"/>
      <c r="U347" s="158"/>
      <c r="V347" s="158"/>
      <c r="W347" s="158"/>
      <c r="X347" s="158"/>
      <c r="Y347" s="148"/>
      <c r="Z347" s="148"/>
      <c r="AA347" s="148"/>
      <c r="AB347" s="148"/>
      <c r="AC347" s="148"/>
      <c r="AD347" s="148"/>
      <c r="AE347" s="148"/>
      <c r="AF347" s="148"/>
      <c r="AG347" s="148" t="s">
        <v>204</v>
      </c>
      <c r="AH347" s="148"/>
      <c r="AI347" s="148"/>
      <c r="AJ347" s="148"/>
      <c r="AK347" s="148"/>
      <c r="AL347" s="148"/>
      <c r="AM347" s="148"/>
      <c r="AN347" s="148"/>
      <c r="AO347" s="148"/>
      <c r="AP347" s="148"/>
      <c r="AQ347" s="148"/>
      <c r="AR347" s="148"/>
      <c r="AS347" s="148"/>
      <c r="AT347" s="148"/>
      <c r="AU347" s="148"/>
      <c r="AV347" s="148"/>
      <c r="AW347" s="148"/>
      <c r="AX347" s="148"/>
      <c r="AY347" s="148"/>
      <c r="AZ347" s="148"/>
      <c r="BA347" s="148"/>
      <c r="BB347" s="148"/>
      <c r="BC347" s="148"/>
      <c r="BD347" s="148"/>
      <c r="BE347" s="148"/>
      <c r="BF347" s="148"/>
      <c r="BG347" s="148"/>
      <c r="BH347" s="148"/>
    </row>
    <row r="348" spans="1:60" outlineLevel="1" x14ac:dyDescent="0.2">
      <c r="A348" s="155"/>
      <c r="B348" s="156"/>
      <c r="C348" s="191" t="s">
        <v>523</v>
      </c>
      <c r="D348" s="160"/>
      <c r="E348" s="161">
        <v>1</v>
      </c>
      <c r="F348" s="158"/>
      <c r="G348" s="158"/>
      <c r="H348" s="158"/>
      <c r="I348" s="158"/>
      <c r="J348" s="158"/>
      <c r="K348" s="158"/>
      <c r="L348" s="158"/>
      <c r="M348" s="158"/>
      <c r="N348" s="158"/>
      <c r="O348" s="158"/>
      <c r="P348" s="158"/>
      <c r="Q348" s="158"/>
      <c r="R348" s="158"/>
      <c r="S348" s="158"/>
      <c r="T348" s="158"/>
      <c r="U348" s="158"/>
      <c r="V348" s="158"/>
      <c r="W348" s="158"/>
      <c r="X348" s="158"/>
      <c r="Y348" s="148"/>
      <c r="Z348" s="148"/>
      <c r="AA348" s="148"/>
      <c r="AB348" s="148"/>
      <c r="AC348" s="148"/>
      <c r="AD348" s="148"/>
      <c r="AE348" s="148"/>
      <c r="AF348" s="148"/>
      <c r="AG348" s="148" t="s">
        <v>140</v>
      </c>
      <c r="AH348" s="148">
        <v>0</v>
      </c>
      <c r="AI348" s="148"/>
      <c r="AJ348" s="148"/>
      <c r="AK348" s="148"/>
      <c r="AL348" s="148"/>
      <c r="AM348" s="148"/>
      <c r="AN348" s="148"/>
      <c r="AO348" s="148"/>
      <c r="AP348" s="148"/>
      <c r="AQ348" s="148"/>
      <c r="AR348" s="148"/>
      <c r="AS348" s="148"/>
      <c r="AT348" s="148"/>
      <c r="AU348" s="148"/>
      <c r="AV348" s="148"/>
      <c r="AW348" s="148"/>
      <c r="AX348" s="148"/>
      <c r="AY348" s="148"/>
      <c r="AZ348" s="148"/>
      <c r="BA348" s="148"/>
      <c r="BB348" s="148"/>
      <c r="BC348" s="148"/>
      <c r="BD348" s="148"/>
      <c r="BE348" s="148"/>
      <c r="BF348" s="148"/>
      <c r="BG348" s="148"/>
      <c r="BH348" s="148"/>
    </row>
    <row r="349" spans="1:60" x14ac:dyDescent="0.2">
      <c r="A349" s="166" t="s">
        <v>127</v>
      </c>
      <c r="B349" s="167" t="s">
        <v>96</v>
      </c>
      <c r="C349" s="189" t="s">
        <v>97</v>
      </c>
      <c r="D349" s="168"/>
      <c r="E349" s="169"/>
      <c r="F349" s="170"/>
      <c r="G349" s="170">
        <f>SUMIF(AG350:AG360,"&lt;&gt;NOR",G350:G360)</f>
        <v>0</v>
      </c>
      <c r="H349" s="170"/>
      <c r="I349" s="170">
        <f>SUM(I350:I360)</f>
        <v>0</v>
      </c>
      <c r="J349" s="170"/>
      <c r="K349" s="170">
        <f>SUM(K350:K360)</f>
        <v>0</v>
      </c>
      <c r="L349" s="170"/>
      <c r="M349" s="170">
        <f>SUM(M350:M360)</f>
        <v>0</v>
      </c>
      <c r="N349" s="170"/>
      <c r="O349" s="170">
        <f>SUM(O350:O360)</f>
        <v>0</v>
      </c>
      <c r="P349" s="170"/>
      <c r="Q349" s="170">
        <f>SUM(Q350:Q360)</f>
        <v>0</v>
      </c>
      <c r="R349" s="170"/>
      <c r="S349" s="170"/>
      <c r="T349" s="171"/>
      <c r="U349" s="165"/>
      <c r="V349" s="165">
        <f>SUM(V350:V360)</f>
        <v>125.88</v>
      </c>
      <c r="W349" s="165"/>
      <c r="X349" s="165"/>
      <c r="AG349" t="s">
        <v>128</v>
      </c>
    </row>
    <row r="350" spans="1:60" ht="22.5" outlineLevel="1" x14ac:dyDescent="0.2">
      <c r="A350" s="180">
        <v>93</v>
      </c>
      <c r="B350" s="181" t="s">
        <v>524</v>
      </c>
      <c r="C350" s="192" t="s">
        <v>525</v>
      </c>
      <c r="D350" s="182" t="s">
        <v>449</v>
      </c>
      <c r="E350" s="183">
        <v>18.819400000000002</v>
      </c>
      <c r="F350" s="184"/>
      <c r="G350" s="185">
        <f>ROUND(E350*F350,2)</f>
        <v>0</v>
      </c>
      <c r="H350" s="184"/>
      <c r="I350" s="185">
        <f>ROUND(E350*H350,2)</f>
        <v>0</v>
      </c>
      <c r="J350" s="184"/>
      <c r="K350" s="185">
        <f>ROUND(E350*J350,2)</f>
        <v>0</v>
      </c>
      <c r="L350" s="185">
        <v>21</v>
      </c>
      <c r="M350" s="185">
        <f>G350*(1+L350/100)</f>
        <v>0</v>
      </c>
      <c r="N350" s="185">
        <v>0</v>
      </c>
      <c r="O350" s="185">
        <f>ROUND(E350*N350,2)</f>
        <v>0</v>
      </c>
      <c r="P350" s="185">
        <v>0</v>
      </c>
      <c r="Q350" s="185">
        <f>ROUND(E350*P350,2)</f>
        <v>0</v>
      </c>
      <c r="R350" s="185" t="s">
        <v>371</v>
      </c>
      <c r="S350" s="185" t="s">
        <v>133</v>
      </c>
      <c r="T350" s="186" t="s">
        <v>134</v>
      </c>
      <c r="U350" s="158">
        <v>2.0089999999999999</v>
      </c>
      <c r="V350" s="158">
        <f>ROUND(E350*U350,2)</f>
        <v>37.81</v>
      </c>
      <c r="W350" s="158"/>
      <c r="X350" s="158" t="s">
        <v>526</v>
      </c>
      <c r="Y350" s="148"/>
      <c r="Z350" s="148"/>
      <c r="AA350" s="148"/>
      <c r="AB350" s="148"/>
      <c r="AC350" s="148"/>
      <c r="AD350" s="148"/>
      <c r="AE350" s="148"/>
      <c r="AF350" s="148"/>
      <c r="AG350" s="148" t="s">
        <v>527</v>
      </c>
      <c r="AH350" s="148"/>
      <c r="AI350" s="148"/>
      <c r="AJ350" s="148"/>
      <c r="AK350" s="148"/>
      <c r="AL350" s="148"/>
      <c r="AM350" s="148"/>
      <c r="AN350" s="148"/>
      <c r="AO350" s="148"/>
      <c r="AP350" s="148"/>
      <c r="AQ350" s="148"/>
      <c r="AR350" s="148"/>
      <c r="AS350" s="148"/>
      <c r="AT350" s="148"/>
      <c r="AU350" s="148"/>
      <c r="AV350" s="148"/>
      <c r="AW350" s="148"/>
      <c r="AX350" s="148"/>
      <c r="AY350" s="148"/>
      <c r="AZ350" s="148"/>
      <c r="BA350" s="148"/>
      <c r="BB350" s="148"/>
      <c r="BC350" s="148"/>
      <c r="BD350" s="148"/>
      <c r="BE350" s="148"/>
      <c r="BF350" s="148"/>
      <c r="BG350" s="148"/>
      <c r="BH350" s="148"/>
    </row>
    <row r="351" spans="1:60" ht="22.5" outlineLevel="1" x14ac:dyDescent="0.2">
      <c r="A351" s="180">
        <v>94</v>
      </c>
      <c r="B351" s="181" t="s">
        <v>528</v>
      </c>
      <c r="C351" s="192" t="s">
        <v>529</v>
      </c>
      <c r="D351" s="182" t="s">
        <v>449</v>
      </c>
      <c r="E351" s="183">
        <v>37.638800000000003</v>
      </c>
      <c r="F351" s="184"/>
      <c r="G351" s="185">
        <f>ROUND(E351*F351,2)</f>
        <v>0</v>
      </c>
      <c r="H351" s="184"/>
      <c r="I351" s="185">
        <f>ROUND(E351*H351,2)</f>
        <v>0</v>
      </c>
      <c r="J351" s="184"/>
      <c r="K351" s="185">
        <f>ROUND(E351*J351,2)</f>
        <v>0</v>
      </c>
      <c r="L351" s="185">
        <v>21</v>
      </c>
      <c r="M351" s="185">
        <f>G351*(1+L351/100)</f>
        <v>0</v>
      </c>
      <c r="N351" s="185">
        <v>0</v>
      </c>
      <c r="O351" s="185">
        <f>ROUND(E351*N351,2)</f>
        <v>0</v>
      </c>
      <c r="P351" s="185">
        <v>0</v>
      </c>
      <c r="Q351" s="185">
        <f>ROUND(E351*P351,2)</f>
        <v>0</v>
      </c>
      <c r="R351" s="185" t="s">
        <v>371</v>
      </c>
      <c r="S351" s="185" t="s">
        <v>133</v>
      </c>
      <c r="T351" s="186" t="s">
        <v>134</v>
      </c>
      <c r="U351" s="158">
        <v>0.96</v>
      </c>
      <c r="V351" s="158">
        <f>ROUND(E351*U351,2)</f>
        <v>36.130000000000003</v>
      </c>
      <c r="W351" s="158"/>
      <c r="X351" s="158" t="s">
        <v>526</v>
      </c>
      <c r="Y351" s="148"/>
      <c r="Z351" s="148"/>
      <c r="AA351" s="148"/>
      <c r="AB351" s="148"/>
      <c r="AC351" s="148"/>
      <c r="AD351" s="148"/>
      <c r="AE351" s="148"/>
      <c r="AF351" s="148"/>
      <c r="AG351" s="148" t="s">
        <v>527</v>
      </c>
      <c r="AH351" s="148"/>
      <c r="AI351" s="148"/>
      <c r="AJ351" s="148"/>
      <c r="AK351" s="148"/>
      <c r="AL351" s="148"/>
      <c r="AM351" s="148"/>
      <c r="AN351" s="148"/>
      <c r="AO351" s="148"/>
      <c r="AP351" s="148"/>
      <c r="AQ351" s="148"/>
      <c r="AR351" s="148"/>
      <c r="AS351" s="148"/>
      <c r="AT351" s="148"/>
      <c r="AU351" s="148"/>
      <c r="AV351" s="148"/>
      <c r="AW351" s="148"/>
      <c r="AX351" s="148"/>
      <c r="AY351" s="148"/>
      <c r="AZ351" s="148"/>
      <c r="BA351" s="148"/>
      <c r="BB351" s="148"/>
      <c r="BC351" s="148"/>
      <c r="BD351" s="148"/>
      <c r="BE351" s="148"/>
      <c r="BF351" s="148"/>
      <c r="BG351" s="148"/>
      <c r="BH351" s="148"/>
    </row>
    <row r="352" spans="1:60" outlineLevel="1" x14ac:dyDescent="0.2">
      <c r="A352" s="172">
        <v>95</v>
      </c>
      <c r="B352" s="173" t="s">
        <v>530</v>
      </c>
      <c r="C352" s="190" t="s">
        <v>531</v>
      </c>
      <c r="D352" s="174" t="s">
        <v>449</v>
      </c>
      <c r="E352" s="175">
        <v>18.819400000000002</v>
      </c>
      <c r="F352" s="176"/>
      <c r="G352" s="177">
        <f>ROUND(E352*F352,2)</f>
        <v>0</v>
      </c>
      <c r="H352" s="176"/>
      <c r="I352" s="177">
        <f>ROUND(E352*H352,2)</f>
        <v>0</v>
      </c>
      <c r="J352" s="176"/>
      <c r="K352" s="177">
        <f>ROUND(E352*J352,2)</f>
        <v>0</v>
      </c>
      <c r="L352" s="177">
        <v>21</v>
      </c>
      <c r="M352" s="177">
        <f>G352*(1+L352/100)</f>
        <v>0</v>
      </c>
      <c r="N352" s="177">
        <v>0</v>
      </c>
      <c r="O352" s="177">
        <f>ROUND(E352*N352,2)</f>
        <v>0</v>
      </c>
      <c r="P352" s="177">
        <v>0</v>
      </c>
      <c r="Q352" s="177">
        <f>ROUND(E352*P352,2)</f>
        <v>0</v>
      </c>
      <c r="R352" s="177" t="s">
        <v>371</v>
      </c>
      <c r="S352" s="177" t="s">
        <v>133</v>
      </c>
      <c r="T352" s="178" t="s">
        <v>134</v>
      </c>
      <c r="U352" s="158">
        <v>0.49</v>
      </c>
      <c r="V352" s="158">
        <f>ROUND(E352*U352,2)</f>
        <v>9.2200000000000006</v>
      </c>
      <c r="W352" s="158"/>
      <c r="X352" s="158" t="s">
        <v>526</v>
      </c>
      <c r="Y352" s="148"/>
      <c r="Z352" s="148"/>
      <c r="AA352" s="148"/>
      <c r="AB352" s="148"/>
      <c r="AC352" s="148"/>
      <c r="AD352" s="148"/>
      <c r="AE352" s="148"/>
      <c r="AF352" s="148"/>
      <c r="AG352" s="148" t="s">
        <v>527</v>
      </c>
      <c r="AH352" s="148"/>
      <c r="AI352" s="148"/>
      <c r="AJ352" s="148"/>
      <c r="AK352" s="148"/>
      <c r="AL352" s="148"/>
      <c r="AM352" s="148"/>
      <c r="AN352" s="148"/>
      <c r="AO352" s="148"/>
      <c r="AP352" s="148"/>
      <c r="AQ352" s="148"/>
      <c r="AR352" s="148"/>
      <c r="AS352" s="148"/>
      <c r="AT352" s="148"/>
      <c r="AU352" s="148"/>
      <c r="AV352" s="148"/>
      <c r="AW352" s="148"/>
      <c r="AX352" s="148"/>
      <c r="AY352" s="148"/>
      <c r="AZ352" s="148"/>
      <c r="BA352" s="148"/>
      <c r="BB352" s="148"/>
      <c r="BC352" s="148"/>
      <c r="BD352" s="148"/>
      <c r="BE352" s="148"/>
      <c r="BF352" s="148"/>
      <c r="BG352" s="148"/>
      <c r="BH352" s="148"/>
    </row>
    <row r="353" spans="1:60" outlineLevel="1" x14ac:dyDescent="0.2">
      <c r="A353" s="155"/>
      <c r="B353" s="156"/>
      <c r="C353" s="255" t="s">
        <v>532</v>
      </c>
      <c r="D353" s="256"/>
      <c r="E353" s="256"/>
      <c r="F353" s="256"/>
      <c r="G353" s="256"/>
      <c r="H353" s="158"/>
      <c r="I353" s="158"/>
      <c r="J353" s="158"/>
      <c r="K353" s="158"/>
      <c r="L353" s="158"/>
      <c r="M353" s="158"/>
      <c r="N353" s="158"/>
      <c r="O353" s="158"/>
      <c r="P353" s="158"/>
      <c r="Q353" s="158"/>
      <c r="R353" s="158"/>
      <c r="S353" s="158"/>
      <c r="T353" s="158"/>
      <c r="U353" s="158"/>
      <c r="V353" s="158"/>
      <c r="W353" s="158"/>
      <c r="X353" s="158"/>
      <c r="Y353" s="148"/>
      <c r="Z353" s="148"/>
      <c r="AA353" s="148"/>
      <c r="AB353" s="148"/>
      <c r="AC353" s="148"/>
      <c r="AD353" s="148"/>
      <c r="AE353" s="148"/>
      <c r="AF353" s="148"/>
      <c r="AG353" s="148" t="s">
        <v>204</v>
      </c>
      <c r="AH353" s="148"/>
      <c r="AI353" s="148"/>
      <c r="AJ353" s="148"/>
      <c r="AK353" s="148"/>
      <c r="AL353" s="148"/>
      <c r="AM353" s="148"/>
      <c r="AN353" s="148"/>
      <c r="AO353" s="148"/>
      <c r="AP353" s="148"/>
      <c r="AQ353" s="148"/>
      <c r="AR353" s="148"/>
      <c r="AS353" s="148"/>
      <c r="AT353" s="148"/>
      <c r="AU353" s="148"/>
      <c r="AV353" s="148"/>
      <c r="AW353" s="148"/>
      <c r="AX353" s="148"/>
      <c r="AY353" s="148"/>
      <c r="AZ353" s="148"/>
      <c r="BA353" s="148"/>
      <c r="BB353" s="148"/>
      <c r="BC353" s="148"/>
      <c r="BD353" s="148"/>
      <c r="BE353" s="148"/>
      <c r="BF353" s="148"/>
      <c r="BG353" s="148"/>
      <c r="BH353" s="148"/>
    </row>
    <row r="354" spans="1:60" outlineLevel="1" x14ac:dyDescent="0.2">
      <c r="A354" s="180">
        <v>96</v>
      </c>
      <c r="B354" s="181" t="s">
        <v>533</v>
      </c>
      <c r="C354" s="192" t="s">
        <v>534</v>
      </c>
      <c r="D354" s="182" t="s">
        <v>449</v>
      </c>
      <c r="E354" s="183">
        <v>545.76259000000005</v>
      </c>
      <c r="F354" s="184"/>
      <c r="G354" s="185">
        <f>ROUND(E354*F354,2)</f>
        <v>0</v>
      </c>
      <c r="H354" s="184"/>
      <c r="I354" s="185">
        <f>ROUND(E354*H354,2)</f>
        <v>0</v>
      </c>
      <c r="J354" s="184"/>
      <c r="K354" s="185">
        <f>ROUND(E354*J354,2)</f>
        <v>0</v>
      </c>
      <c r="L354" s="185">
        <v>21</v>
      </c>
      <c r="M354" s="185">
        <f>G354*(1+L354/100)</f>
        <v>0</v>
      </c>
      <c r="N354" s="185">
        <v>0</v>
      </c>
      <c r="O354" s="185">
        <f>ROUND(E354*N354,2)</f>
        <v>0</v>
      </c>
      <c r="P354" s="185">
        <v>0</v>
      </c>
      <c r="Q354" s="185">
        <f>ROUND(E354*P354,2)</f>
        <v>0</v>
      </c>
      <c r="R354" s="185" t="s">
        <v>371</v>
      </c>
      <c r="S354" s="185" t="s">
        <v>133</v>
      </c>
      <c r="T354" s="186" t="s">
        <v>134</v>
      </c>
      <c r="U354" s="158">
        <v>0</v>
      </c>
      <c r="V354" s="158">
        <f>ROUND(E354*U354,2)</f>
        <v>0</v>
      </c>
      <c r="W354" s="158"/>
      <c r="X354" s="158" t="s">
        <v>526</v>
      </c>
      <c r="Y354" s="148"/>
      <c r="Z354" s="148"/>
      <c r="AA354" s="148"/>
      <c r="AB354" s="148"/>
      <c r="AC354" s="148"/>
      <c r="AD354" s="148"/>
      <c r="AE354" s="148"/>
      <c r="AF354" s="148"/>
      <c r="AG354" s="148" t="s">
        <v>527</v>
      </c>
      <c r="AH354" s="148"/>
      <c r="AI354" s="148"/>
      <c r="AJ354" s="148"/>
      <c r="AK354" s="148"/>
      <c r="AL354" s="148"/>
      <c r="AM354" s="148"/>
      <c r="AN354" s="148"/>
      <c r="AO354" s="148"/>
      <c r="AP354" s="148"/>
      <c r="AQ354" s="148"/>
      <c r="AR354" s="148"/>
      <c r="AS354" s="148"/>
      <c r="AT354" s="148"/>
      <c r="AU354" s="148"/>
      <c r="AV354" s="148"/>
      <c r="AW354" s="148"/>
      <c r="AX354" s="148"/>
      <c r="AY354" s="148"/>
      <c r="AZ354" s="148"/>
      <c r="BA354" s="148"/>
      <c r="BB354" s="148"/>
      <c r="BC354" s="148"/>
      <c r="BD354" s="148"/>
      <c r="BE354" s="148"/>
      <c r="BF354" s="148"/>
      <c r="BG354" s="148"/>
      <c r="BH354" s="148"/>
    </row>
    <row r="355" spans="1:60" outlineLevel="1" x14ac:dyDescent="0.2">
      <c r="A355" s="180">
        <v>97</v>
      </c>
      <c r="B355" s="181" t="s">
        <v>535</v>
      </c>
      <c r="C355" s="192" t="s">
        <v>536</v>
      </c>
      <c r="D355" s="182" t="s">
        <v>449</v>
      </c>
      <c r="E355" s="183">
        <v>18.819400000000002</v>
      </c>
      <c r="F355" s="184"/>
      <c r="G355" s="185">
        <f>ROUND(E355*F355,2)</f>
        <v>0</v>
      </c>
      <c r="H355" s="184"/>
      <c r="I355" s="185">
        <f>ROUND(E355*H355,2)</f>
        <v>0</v>
      </c>
      <c r="J355" s="184"/>
      <c r="K355" s="185">
        <f>ROUND(E355*J355,2)</f>
        <v>0</v>
      </c>
      <c r="L355" s="185">
        <v>21</v>
      </c>
      <c r="M355" s="185">
        <f>G355*(1+L355/100)</f>
        <v>0</v>
      </c>
      <c r="N355" s="185">
        <v>0</v>
      </c>
      <c r="O355" s="185">
        <f>ROUND(E355*N355,2)</f>
        <v>0</v>
      </c>
      <c r="P355" s="185">
        <v>0</v>
      </c>
      <c r="Q355" s="185">
        <f>ROUND(E355*P355,2)</f>
        <v>0</v>
      </c>
      <c r="R355" s="185" t="s">
        <v>371</v>
      </c>
      <c r="S355" s="185" t="s">
        <v>133</v>
      </c>
      <c r="T355" s="186" t="s">
        <v>537</v>
      </c>
      <c r="U355" s="158">
        <v>0</v>
      </c>
      <c r="V355" s="158">
        <f>ROUND(E355*U355,2)</f>
        <v>0</v>
      </c>
      <c r="W355" s="158"/>
      <c r="X355" s="158" t="s">
        <v>526</v>
      </c>
      <c r="Y355" s="148"/>
      <c r="Z355" s="148"/>
      <c r="AA355" s="148"/>
      <c r="AB355" s="148"/>
      <c r="AC355" s="148"/>
      <c r="AD355" s="148"/>
      <c r="AE355" s="148"/>
      <c r="AF355" s="148"/>
      <c r="AG355" s="148" t="s">
        <v>527</v>
      </c>
      <c r="AH355" s="148"/>
      <c r="AI355" s="148"/>
      <c r="AJ355" s="148"/>
      <c r="AK355" s="148"/>
      <c r="AL355" s="148"/>
      <c r="AM355" s="148"/>
      <c r="AN355" s="148"/>
      <c r="AO355" s="148"/>
      <c r="AP355" s="148"/>
      <c r="AQ355" s="148"/>
      <c r="AR355" s="148"/>
      <c r="AS355" s="148"/>
      <c r="AT355" s="148"/>
      <c r="AU355" s="148"/>
      <c r="AV355" s="148"/>
      <c r="AW355" s="148"/>
      <c r="AX355" s="148"/>
      <c r="AY355" s="148"/>
      <c r="AZ355" s="148"/>
      <c r="BA355" s="148"/>
      <c r="BB355" s="148"/>
      <c r="BC355" s="148"/>
      <c r="BD355" s="148"/>
      <c r="BE355" s="148"/>
      <c r="BF355" s="148"/>
      <c r="BG355" s="148"/>
      <c r="BH355" s="148"/>
    </row>
    <row r="356" spans="1:60" ht="22.5" outlineLevel="1" x14ac:dyDescent="0.2">
      <c r="A356" s="172">
        <v>98</v>
      </c>
      <c r="B356" s="173" t="s">
        <v>538</v>
      </c>
      <c r="C356" s="190" t="s">
        <v>539</v>
      </c>
      <c r="D356" s="174" t="s">
        <v>449</v>
      </c>
      <c r="E356" s="175">
        <v>18.819400000000002</v>
      </c>
      <c r="F356" s="176"/>
      <c r="G356" s="177">
        <f>ROUND(E356*F356,2)</f>
        <v>0</v>
      </c>
      <c r="H356" s="176"/>
      <c r="I356" s="177">
        <f>ROUND(E356*H356,2)</f>
        <v>0</v>
      </c>
      <c r="J356" s="176"/>
      <c r="K356" s="177">
        <f>ROUND(E356*J356,2)</f>
        <v>0</v>
      </c>
      <c r="L356" s="177">
        <v>21</v>
      </c>
      <c r="M356" s="177">
        <f>G356*(1+L356/100)</f>
        <v>0</v>
      </c>
      <c r="N356" s="177">
        <v>0</v>
      </c>
      <c r="O356" s="177">
        <f>ROUND(E356*N356,2)</f>
        <v>0</v>
      </c>
      <c r="P356" s="177">
        <v>0</v>
      </c>
      <c r="Q356" s="177">
        <f>ROUND(E356*P356,2)</f>
        <v>0</v>
      </c>
      <c r="R356" s="177" t="s">
        <v>540</v>
      </c>
      <c r="S356" s="177" t="s">
        <v>133</v>
      </c>
      <c r="T356" s="178" t="s">
        <v>134</v>
      </c>
      <c r="U356" s="158">
        <v>0.83</v>
      </c>
      <c r="V356" s="158">
        <f>ROUND(E356*U356,2)</f>
        <v>15.62</v>
      </c>
      <c r="W356" s="158"/>
      <c r="X356" s="158" t="s">
        <v>526</v>
      </c>
      <c r="Y356" s="148"/>
      <c r="Z356" s="148"/>
      <c r="AA356" s="148"/>
      <c r="AB356" s="148"/>
      <c r="AC356" s="148"/>
      <c r="AD356" s="148"/>
      <c r="AE356" s="148"/>
      <c r="AF356" s="148"/>
      <c r="AG356" s="148" t="s">
        <v>527</v>
      </c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48"/>
      <c r="AX356" s="148"/>
      <c r="AY356" s="148"/>
      <c r="AZ356" s="148"/>
      <c r="BA356" s="148"/>
      <c r="BB356" s="148"/>
      <c r="BC356" s="148"/>
      <c r="BD356" s="148"/>
      <c r="BE356" s="148"/>
      <c r="BF356" s="148"/>
      <c r="BG356" s="148"/>
      <c r="BH356" s="148"/>
    </row>
    <row r="357" spans="1:60" outlineLevel="1" x14ac:dyDescent="0.2">
      <c r="A357" s="155"/>
      <c r="B357" s="156"/>
      <c r="C357" s="257" t="s">
        <v>541</v>
      </c>
      <c r="D357" s="258"/>
      <c r="E357" s="258"/>
      <c r="F357" s="258"/>
      <c r="G357" s="258"/>
      <c r="H357" s="158"/>
      <c r="I357" s="158"/>
      <c r="J357" s="158"/>
      <c r="K357" s="158"/>
      <c r="L357" s="158"/>
      <c r="M357" s="158"/>
      <c r="N357" s="158"/>
      <c r="O357" s="158"/>
      <c r="P357" s="158"/>
      <c r="Q357" s="158"/>
      <c r="R357" s="158"/>
      <c r="S357" s="158"/>
      <c r="T357" s="158"/>
      <c r="U357" s="158"/>
      <c r="V357" s="158"/>
      <c r="W357" s="158"/>
      <c r="X357" s="158"/>
      <c r="Y357" s="148"/>
      <c r="Z357" s="148"/>
      <c r="AA357" s="148"/>
      <c r="AB357" s="148"/>
      <c r="AC357" s="148"/>
      <c r="AD357" s="148"/>
      <c r="AE357" s="148"/>
      <c r="AF357" s="148"/>
      <c r="AG357" s="148" t="s">
        <v>138</v>
      </c>
      <c r="AH357" s="148"/>
      <c r="AI357" s="148"/>
      <c r="AJ357" s="148"/>
      <c r="AK357" s="148"/>
      <c r="AL357" s="148"/>
      <c r="AM357" s="148"/>
      <c r="AN357" s="148"/>
      <c r="AO357" s="148"/>
      <c r="AP357" s="148"/>
      <c r="AQ357" s="148"/>
      <c r="AR357" s="148"/>
      <c r="AS357" s="148"/>
      <c r="AT357" s="148"/>
      <c r="AU357" s="148"/>
      <c r="AV357" s="148"/>
      <c r="AW357" s="148"/>
      <c r="AX357" s="148"/>
      <c r="AY357" s="148"/>
      <c r="AZ357" s="148"/>
      <c r="BA357" s="179" t="str">
        <f>C357</f>
        <v>nebo vybouraných hmot nošením nebo přehazováním k místu nakládky přístupnému normálním dopravním prostředkům do 10 m,</v>
      </c>
      <c r="BB357" s="148"/>
      <c r="BC357" s="148"/>
      <c r="BD357" s="148"/>
      <c r="BE357" s="148"/>
      <c r="BF357" s="148"/>
      <c r="BG357" s="148"/>
      <c r="BH357" s="148"/>
    </row>
    <row r="358" spans="1:60" ht="22.5" outlineLevel="1" x14ac:dyDescent="0.2">
      <c r="A358" s="155"/>
      <c r="B358" s="156"/>
      <c r="C358" s="259" t="s">
        <v>542</v>
      </c>
      <c r="D358" s="260"/>
      <c r="E358" s="260"/>
      <c r="F358" s="260"/>
      <c r="G358" s="260"/>
      <c r="H358" s="158"/>
      <c r="I358" s="158"/>
      <c r="J358" s="158"/>
      <c r="K358" s="158"/>
      <c r="L358" s="158"/>
      <c r="M358" s="158"/>
      <c r="N358" s="158"/>
      <c r="O358" s="158"/>
      <c r="P358" s="158"/>
      <c r="Q358" s="158"/>
      <c r="R358" s="158"/>
      <c r="S358" s="158"/>
      <c r="T358" s="158"/>
      <c r="U358" s="158"/>
      <c r="V358" s="158"/>
      <c r="W358" s="158"/>
      <c r="X358" s="158"/>
      <c r="Y358" s="148"/>
      <c r="Z358" s="148"/>
      <c r="AA358" s="148"/>
      <c r="AB358" s="148"/>
      <c r="AC358" s="148"/>
      <c r="AD358" s="148"/>
      <c r="AE358" s="148"/>
      <c r="AF358" s="148"/>
      <c r="AG358" s="148" t="s">
        <v>204</v>
      </c>
      <c r="AH358" s="148"/>
      <c r="AI358" s="148"/>
      <c r="AJ358" s="148"/>
      <c r="AK358" s="148"/>
      <c r="AL358" s="148"/>
      <c r="AM358" s="148"/>
      <c r="AN358" s="148"/>
      <c r="AO358" s="148"/>
      <c r="AP358" s="148"/>
      <c r="AQ358" s="148"/>
      <c r="AR358" s="148"/>
      <c r="AS358" s="148"/>
      <c r="AT358" s="148"/>
      <c r="AU358" s="148"/>
      <c r="AV358" s="148"/>
      <c r="AW358" s="148"/>
      <c r="AX358" s="148"/>
      <c r="AY358" s="148"/>
      <c r="AZ358" s="148"/>
      <c r="BA358" s="179" t="str">
        <f>C358</f>
        <v>S naložením suti nebo vybouraných hmot do dopravního prostředku a na jejich vyložením, popřípadě přeložením na normální dopravní prostředek.</v>
      </c>
      <c r="BB358" s="148"/>
      <c r="BC358" s="148"/>
      <c r="BD358" s="148"/>
      <c r="BE358" s="148"/>
      <c r="BF358" s="148"/>
      <c r="BG358" s="148"/>
      <c r="BH358" s="148"/>
    </row>
    <row r="359" spans="1:60" ht="22.5" outlineLevel="1" x14ac:dyDescent="0.2">
      <c r="A359" s="172">
        <v>99</v>
      </c>
      <c r="B359" s="173" t="s">
        <v>543</v>
      </c>
      <c r="C359" s="190" t="s">
        <v>544</v>
      </c>
      <c r="D359" s="174" t="s">
        <v>449</v>
      </c>
      <c r="E359" s="175">
        <v>75.277600000000007</v>
      </c>
      <c r="F359" s="176"/>
      <c r="G359" s="177">
        <f>ROUND(E359*F359,2)</f>
        <v>0</v>
      </c>
      <c r="H359" s="176"/>
      <c r="I359" s="177">
        <f>ROUND(E359*H359,2)</f>
        <v>0</v>
      </c>
      <c r="J359" s="176"/>
      <c r="K359" s="177">
        <f>ROUND(E359*J359,2)</f>
        <v>0</v>
      </c>
      <c r="L359" s="177">
        <v>21</v>
      </c>
      <c r="M359" s="177">
        <f>G359*(1+L359/100)</f>
        <v>0</v>
      </c>
      <c r="N359" s="177">
        <v>0</v>
      </c>
      <c r="O359" s="177">
        <f>ROUND(E359*N359,2)</f>
        <v>0</v>
      </c>
      <c r="P359" s="177">
        <v>0</v>
      </c>
      <c r="Q359" s="177">
        <f>ROUND(E359*P359,2)</f>
        <v>0</v>
      </c>
      <c r="R359" s="177" t="s">
        <v>540</v>
      </c>
      <c r="S359" s="177" t="s">
        <v>133</v>
      </c>
      <c r="T359" s="178" t="s">
        <v>134</v>
      </c>
      <c r="U359" s="158">
        <v>0.36</v>
      </c>
      <c r="V359" s="158">
        <f>ROUND(E359*U359,2)</f>
        <v>27.1</v>
      </c>
      <c r="W359" s="158"/>
      <c r="X359" s="158" t="s">
        <v>526</v>
      </c>
      <c r="Y359" s="148"/>
      <c r="Z359" s="148"/>
      <c r="AA359" s="148"/>
      <c r="AB359" s="148"/>
      <c r="AC359" s="148"/>
      <c r="AD359" s="148"/>
      <c r="AE359" s="148"/>
      <c r="AF359" s="148"/>
      <c r="AG359" s="148" t="s">
        <v>527</v>
      </c>
      <c r="AH359" s="148"/>
      <c r="AI359" s="148"/>
      <c r="AJ359" s="148"/>
      <c r="AK359" s="148"/>
      <c r="AL359" s="148"/>
      <c r="AM359" s="148"/>
      <c r="AN359" s="148"/>
      <c r="AO359" s="148"/>
      <c r="AP359" s="148"/>
      <c r="AQ359" s="148"/>
      <c r="AR359" s="148"/>
      <c r="AS359" s="148"/>
      <c r="AT359" s="148"/>
      <c r="AU359" s="148"/>
      <c r="AV359" s="148"/>
      <c r="AW359" s="148"/>
      <c r="AX359" s="148"/>
      <c r="AY359" s="148"/>
      <c r="AZ359" s="148"/>
      <c r="BA359" s="148"/>
      <c r="BB359" s="148"/>
      <c r="BC359" s="148"/>
      <c r="BD359" s="148"/>
      <c r="BE359" s="148"/>
      <c r="BF359" s="148"/>
      <c r="BG359" s="148"/>
      <c r="BH359" s="148"/>
    </row>
    <row r="360" spans="1:60" outlineLevel="1" x14ac:dyDescent="0.2">
      <c r="A360" s="155"/>
      <c r="B360" s="156"/>
      <c r="C360" s="257" t="s">
        <v>541</v>
      </c>
      <c r="D360" s="258"/>
      <c r="E360" s="258"/>
      <c r="F360" s="258"/>
      <c r="G360" s="258"/>
      <c r="H360" s="158"/>
      <c r="I360" s="158"/>
      <c r="J360" s="158"/>
      <c r="K360" s="158"/>
      <c r="L360" s="158"/>
      <c r="M360" s="158"/>
      <c r="N360" s="158"/>
      <c r="O360" s="158"/>
      <c r="P360" s="158"/>
      <c r="Q360" s="158"/>
      <c r="R360" s="158"/>
      <c r="S360" s="158"/>
      <c r="T360" s="158"/>
      <c r="U360" s="158"/>
      <c r="V360" s="158"/>
      <c r="W360" s="158"/>
      <c r="X360" s="158"/>
      <c r="Y360" s="148"/>
      <c r="Z360" s="148"/>
      <c r="AA360" s="148"/>
      <c r="AB360" s="148"/>
      <c r="AC360" s="148"/>
      <c r="AD360" s="148"/>
      <c r="AE360" s="148"/>
      <c r="AF360" s="148"/>
      <c r="AG360" s="148" t="s">
        <v>138</v>
      </c>
      <c r="AH360" s="148"/>
      <c r="AI360" s="148"/>
      <c r="AJ360" s="148"/>
      <c r="AK360" s="148"/>
      <c r="AL360" s="148"/>
      <c r="AM360" s="148"/>
      <c r="AN360" s="148"/>
      <c r="AO360" s="148"/>
      <c r="AP360" s="148"/>
      <c r="AQ360" s="148"/>
      <c r="AR360" s="148"/>
      <c r="AS360" s="148"/>
      <c r="AT360" s="148"/>
      <c r="AU360" s="148"/>
      <c r="AV360" s="148"/>
      <c r="AW360" s="148"/>
      <c r="AX360" s="148"/>
      <c r="AY360" s="148"/>
      <c r="AZ360" s="148"/>
      <c r="BA360" s="179" t="str">
        <f>C360</f>
        <v>nebo vybouraných hmot nošením nebo přehazováním k místu nakládky přístupnému normálním dopravním prostředkům do 10 m,</v>
      </c>
      <c r="BB360" s="148"/>
      <c r="BC360" s="148"/>
      <c r="BD360" s="148"/>
      <c r="BE360" s="148"/>
      <c r="BF360" s="148"/>
      <c r="BG360" s="148"/>
      <c r="BH360" s="148"/>
    </row>
    <row r="361" spans="1:60" x14ac:dyDescent="0.2">
      <c r="A361" s="166" t="s">
        <v>127</v>
      </c>
      <c r="B361" s="167" t="s">
        <v>99</v>
      </c>
      <c r="C361" s="189" t="s">
        <v>27</v>
      </c>
      <c r="D361" s="168"/>
      <c r="E361" s="169"/>
      <c r="F361" s="170"/>
      <c r="G361" s="170">
        <f>SUMIF(AG362:AG369,"&lt;&gt;NOR",G362:G369)</f>
        <v>0</v>
      </c>
      <c r="H361" s="170"/>
      <c r="I361" s="170">
        <f>SUM(I362:I369)</f>
        <v>0</v>
      </c>
      <c r="J361" s="170"/>
      <c r="K361" s="170">
        <f>SUM(K362:K369)</f>
        <v>0</v>
      </c>
      <c r="L361" s="170"/>
      <c r="M361" s="170">
        <f>SUM(M362:M369)</f>
        <v>0</v>
      </c>
      <c r="N361" s="170"/>
      <c r="O361" s="170">
        <f>SUM(O362:O369)</f>
        <v>0</v>
      </c>
      <c r="P361" s="170"/>
      <c r="Q361" s="170">
        <f>SUM(Q362:Q369)</f>
        <v>0</v>
      </c>
      <c r="R361" s="170"/>
      <c r="S361" s="170"/>
      <c r="T361" s="171"/>
      <c r="U361" s="165"/>
      <c r="V361" s="165">
        <f>SUM(V362:V369)</f>
        <v>0</v>
      </c>
      <c r="W361" s="165"/>
      <c r="X361" s="165"/>
      <c r="AG361" t="s">
        <v>128</v>
      </c>
    </row>
    <row r="362" spans="1:60" outlineLevel="1" x14ac:dyDescent="0.2">
      <c r="A362" s="172">
        <v>100</v>
      </c>
      <c r="B362" s="173" t="s">
        <v>545</v>
      </c>
      <c r="C362" s="190" t="s">
        <v>546</v>
      </c>
      <c r="D362" s="174" t="s">
        <v>547</v>
      </c>
      <c r="E362" s="175">
        <v>1</v>
      </c>
      <c r="F362" s="176"/>
      <c r="G362" s="177">
        <f>ROUND(E362*F362,2)</f>
        <v>0</v>
      </c>
      <c r="H362" s="176"/>
      <c r="I362" s="177">
        <f>ROUND(E362*H362,2)</f>
        <v>0</v>
      </c>
      <c r="J362" s="176"/>
      <c r="K362" s="177">
        <f>ROUND(E362*J362,2)</f>
        <v>0</v>
      </c>
      <c r="L362" s="177">
        <v>21</v>
      </c>
      <c r="M362" s="177">
        <f>G362*(1+L362/100)</f>
        <v>0</v>
      </c>
      <c r="N362" s="177">
        <v>0</v>
      </c>
      <c r="O362" s="177">
        <f>ROUND(E362*N362,2)</f>
        <v>0</v>
      </c>
      <c r="P362" s="177">
        <v>0</v>
      </c>
      <c r="Q362" s="177">
        <f>ROUND(E362*P362,2)</f>
        <v>0</v>
      </c>
      <c r="R362" s="177"/>
      <c r="S362" s="177" t="s">
        <v>133</v>
      </c>
      <c r="T362" s="178" t="s">
        <v>188</v>
      </c>
      <c r="U362" s="158">
        <v>0</v>
      </c>
      <c r="V362" s="158">
        <f>ROUND(E362*U362,2)</f>
        <v>0</v>
      </c>
      <c r="W362" s="158"/>
      <c r="X362" s="158" t="s">
        <v>548</v>
      </c>
      <c r="Y362" s="148"/>
      <c r="Z362" s="148"/>
      <c r="AA362" s="148"/>
      <c r="AB362" s="148"/>
      <c r="AC362" s="148"/>
      <c r="AD362" s="148"/>
      <c r="AE362" s="148"/>
      <c r="AF362" s="148"/>
      <c r="AG362" s="148" t="s">
        <v>549</v>
      </c>
      <c r="AH362" s="148"/>
      <c r="AI362" s="148"/>
      <c r="AJ362" s="148"/>
      <c r="AK362" s="148"/>
      <c r="AL362" s="148"/>
      <c r="AM362" s="148"/>
      <c r="AN362" s="148"/>
      <c r="AO362" s="148"/>
      <c r="AP362" s="148"/>
      <c r="AQ362" s="148"/>
      <c r="AR362" s="148"/>
      <c r="AS362" s="148"/>
      <c r="AT362" s="148"/>
      <c r="AU362" s="148"/>
      <c r="AV362" s="148"/>
      <c r="AW362" s="148"/>
      <c r="AX362" s="148"/>
      <c r="AY362" s="148"/>
      <c r="AZ362" s="148"/>
      <c r="BA362" s="148"/>
      <c r="BB362" s="148"/>
      <c r="BC362" s="148"/>
      <c r="BD362" s="148"/>
      <c r="BE362" s="148"/>
      <c r="BF362" s="148"/>
      <c r="BG362" s="148"/>
      <c r="BH362" s="148"/>
    </row>
    <row r="363" spans="1:60" outlineLevel="1" x14ac:dyDescent="0.2">
      <c r="A363" s="155"/>
      <c r="B363" s="156"/>
      <c r="C363" s="255" t="s">
        <v>550</v>
      </c>
      <c r="D363" s="256"/>
      <c r="E363" s="256"/>
      <c r="F363" s="256"/>
      <c r="G363" s="256"/>
      <c r="H363" s="158"/>
      <c r="I363" s="158"/>
      <c r="J363" s="158"/>
      <c r="K363" s="158"/>
      <c r="L363" s="158"/>
      <c r="M363" s="158"/>
      <c r="N363" s="158"/>
      <c r="O363" s="158"/>
      <c r="P363" s="158"/>
      <c r="Q363" s="158"/>
      <c r="R363" s="158"/>
      <c r="S363" s="158"/>
      <c r="T363" s="158"/>
      <c r="U363" s="158"/>
      <c r="V363" s="158"/>
      <c r="W363" s="158"/>
      <c r="X363" s="158"/>
      <c r="Y363" s="148"/>
      <c r="Z363" s="148"/>
      <c r="AA363" s="148"/>
      <c r="AB363" s="148"/>
      <c r="AC363" s="148"/>
      <c r="AD363" s="148"/>
      <c r="AE363" s="148"/>
      <c r="AF363" s="148"/>
      <c r="AG363" s="148" t="s">
        <v>204</v>
      </c>
      <c r="AH363" s="148"/>
      <c r="AI363" s="148"/>
      <c r="AJ363" s="148"/>
      <c r="AK363" s="148"/>
      <c r="AL363" s="148"/>
      <c r="AM363" s="148"/>
      <c r="AN363" s="148"/>
      <c r="AO363" s="148"/>
      <c r="AP363" s="148"/>
      <c r="AQ363" s="148"/>
      <c r="AR363" s="148"/>
      <c r="AS363" s="148"/>
      <c r="AT363" s="148"/>
      <c r="AU363" s="148"/>
      <c r="AV363" s="148"/>
      <c r="AW363" s="148"/>
      <c r="AX363" s="148"/>
      <c r="AY363" s="148"/>
      <c r="AZ363" s="148"/>
      <c r="BA363" s="148"/>
      <c r="BB363" s="148"/>
      <c r="BC363" s="148"/>
      <c r="BD363" s="148"/>
      <c r="BE363" s="148"/>
      <c r="BF363" s="148"/>
      <c r="BG363" s="148"/>
      <c r="BH363" s="148"/>
    </row>
    <row r="364" spans="1:60" outlineLevel="1" x14ac:dyDescent="0.2">
      <c r="A364" s="172">
        <v>101</v>
      </c>
      <c r="B364" s="173" t="s">
        <v>551</v>
      </c>
      <c r="C364" s="190" t="s">
        <v>552</v>
      </c>
      <c r="D364" s="174" t="s">
        <v>547</v>
      </c>
      <c r="E364" s="175">
        <v>1</v>
      </c>
      <c r="F364" s="176"/>
      <c r="G364" s="177">
        <f>ROUND(E364*F364,2)</f>
        <v>0</v>
      </c>
      <c r="H364" s="176"/>
      <c r="I364" s="177">
        <f>ROUND(E364*H364,2)</f>
        <v>0</v>
      </c>
      <c r="J364" s="176"/>
      <c r="K364" s="177">
        <f>ROUND(E364*J364,2)</f>
        <v>0</v>
      </c>
      <c r="L364" s="177">
        <v>21</v>
      </c>
      <c r="M364" s="177">
        <f>G364*(1+L364/100)</f>
        <v>0</v>
      </c>
      <c r="N364" s="177">
        <v>0</v>
      </c>
      <c r="O364" s="177">
        <f>ROUND(E364*N364,2)</f>
        <v>0</v>
      </c>
      <c r="P364" s="177">
        <v>0</v>
      </c>
      <c r="Q364" s="177">
        <f>ROUND(E364*P364,2)</f>
        <v>0</v>
      </c>
      <c r="R364" s="177"/>
      <c r="S364" s="177" t="s">
        <v>133</v>
      </c>
      <c r="T364" s="178" t="s">
        <v>188</v>
      </c>
      <c r="U364" s="158">
        <v>0</v>
      </c>
      <c r="V364" s="158">
        <f>ROUND(E364*U364,2)</f>
        <v>0</v>
      </c>
      <c r="W364" s="158"/>
      <c r="X364" s="158" t="s">
        <v>548</v>
      </c>
      <c r="Y364" s="148"/>
      <c r="Z364" s="148"/>
      <c r="AA364" s="148"/>
      <c r="AB364" s="148"/>
      <c r="AC364" s="148"/>
      <c r="AD364" s="148"/>
      <c r="AE364" s="148"/>
      <c r="AF364" s="148"/>
      <c r="AG364" s="148" t="s">
        <v>553</v>
      </c>
      <c r="AH364" s="148"/>
      <c r="AI364" s="148"/>
      <c r="AJ364" s="148"/>
      <c r="AK364" s="148"/>
      <c r="AL364" s="148"/>
      <c r="AM364" s="148"/>
      <c r="AN364" s="148"/>
      <c r="AO364" s="148"/>
      <c r="AP364" s="148"/>
      <c r="AQ364" s="148"/>
      <c r="AR364" s="148"/>
      <c r="AS364" s="148"/>
      <c r="AT364" s="148"/>
      <c r="AU364" s="148"/>
      <c r="AV364" s="148"/>
      <c r="AW364" s="148"/>
      <c r="AX364" s="148"/>
      <c r="AY364" s="148"/>
      <c r="AZ364" s="148"/>
      <c r="BA364" s="148"/>
      <c r="BB364" s="148"/>
      <c r="BC364" s="148"/>
      <c r="BD364" s="148"/>
      <c r="BE364" s="148"/>
      <c r="BF364" s="148"/>
      <c r="BG364" s="148"/>
      <c r="BH364" s="148"/>
    </row>
    <row r="365" spans="1:60" ht="22.5" outlineLevel="1" x14ac:dyDescent="0.2">
      <c r="A365" s="155"/>
      <c r="B365" s="156"/>
      <c r="C365" s="255" t="s">
        <v>554</v>
      </c>
      <c r="D365" s="256"/>
      <c r="E365" s="256"/>
      <c r="F365" s="256"/>
      <c r="G365" s="256"/>
      <c r="H365" s="158"/>
      <c r="I365" s="158"/>
      <c r="J365" s="158"/>
      <c r="K365" s="158"/>
      <c r="L365" s="158"/>
      <c r="M365" s="158"/>
      <c r="N365" s="158"/>
      <c r="O365" s="158"/>
      <c r="P365" s="158"/>
      <c r="Q365" s="158"/>
      <c r="R365" s="158"/>
      <c r="S365" s="158"/>
      <c r="T365" s="158"/>
      <c r="U365" s="158"/>
      <c r="V365" s="158"/>
      <c r="W365" s="158"/>
      <c r="X365" s="158"/>
      <c r="Y365" s="148"/>
      <c r="Z365" s="148"/>
      <c r="AA365" s="148"/>
      <c r="AB365" s="148"/>
      <c r="AC365" s="148"/>
      <c r="AD365" s="148"/>
      <c r="AE365" s="148"/>
      <c r="AF365" s="148"/>
      <c r="AG365" s="148" t="s">
        <v>204</v>
      </c>
      <c r="AH365" s="148"/>
      <c r="AI365" s="148"/>
      <c r="AJ365" s="148"/>
      <c r="AK365" s="148"/>
      <c r="AL365" s="148"/>
      <c r="AM365" s="148"/>
      <c r="AN365" s="148"/>
      <c r="AO365" s="148"/>
      <c r="AP365" s="148"/>
      <c r="AQ365" s="148"/>
      <c r="AR365" s="148"/>
      <c r="AS365" s="148"/>
      <c r="AT365" s="148"/>
      <c r="AU365" s="148"/>
      <c r="AV365" s="148"/>
      <c r="AW365" s="148"/>
      <c r="AX365" s="148"/>
      <c r="AY365" s="148"/>
      <c r="AZ365" s="148"/>
      <c r="BA365" s="179" t="str">
        <f>C365</f>
        <v>Náklady na ztížené provádění stavebních prací v důsledku nepřerušeného provozu na staveništi nebo v případech nepřerušeného provozu v objektech v nichž se stavební práce provádí.</v>
      </c>
      <c r="BB365" s="148"/>
      <c r="BC365" s="148"/>
      <c r="BD365" s="148"/>
      <c r="BE365" s="148"/>
      <c r="BF365" s="148"/>
      <c r="BG365" s="148"/>
      <c r="BH365" s="148"/>
    </row>
    <row r="366" spans="1:60" outlineLevel="1" x14ac:dyDescent="0.2">
      <c r="A366" s="172">
        <v>102</v>
      </c>
      <c r="B366" s="173" t="s">
        <v>555</v>
      </c>
      <c r="C366" s="190" t="s">
        <v>556</v>
      </c>
      <c r="D366" s="174" t="s">
        <v>547</v>
      </c>
      <c r="E366" s="175">
        <v>1</v>
      </c>
      <c r="F366" s="176"/>
      <c r="G366" s="177">
        <f>ROUND(E366*F366,2)</f>
        <v>0</v>
      </c>
      <c r="H366" s="176"/>
      <c r="I366" s="177">
        <f>ROUND(E366*H366,2)</f>
        <v>0</v>
      </c>
      <c r="J366" s="176"/>
      <c r="K366" s="177">
        <f>ROUND(E366*J366,2)</f>
        <v>0</v>
      </c>
      <c r="L366" s="177">
        <v>21</v>
      </c>
      <c r="M366" s="177">
        <f>G366*(1+L366/100)</f>
        <v>0</v>
      </c>
      <c r="N366" s="177">
        <v>0</v>
      </c>
      <c r="O366" s="177">
        <f>ROUND(E366*N366,2)</f>
        <v>0</v>
      </c>
      <c r="P366" s="177">
        <v>0</v>
      </c>
      <c r="Q366" s="177">
        <f>ROUND(E366*P366,2)</f>
        <v>0</v>
      </c>
      <c r="R366" s="177"/>
      <c r="S366" s="177" t="s">
        <v>133</v>
      </c>
      <c r="T366" s="178" t="s">
        <v>188</v>
      </c>
      <c r="U366" s="158">
        <v>0</v>
      </c>
      <c r="V366" s="158">
        <f>ROUND(E366*U366,2)</f>
        <v>0</v>
      </c>
      <c r="W366" s="158"/>
      <c r="X366" s="158" t="s">
        <v>548</v>
      </c>
      <c r="Y366" s="148"/>
      <c r="Z366" s="148"/>
      <c r="AA366" s="148"/>
      <c r="AB366" s="148"/>
      <c r="AC366" s="148"/>
      <c r="AD366" s="148"/>
      <c r="AE366" s="148"/>
      <c r="AF366" s="148"/>
      <c r="AG366" s="148" t="s">
        <v>553</v>
      </c>
      <c r="AH366" s="148"/>
      <c r="AI366" s="148"/>
      <c r="AJ366" s="148"/>
      <c r="AK366" s="148"/>
      <c r="AL366" s="148"/>
      <c r="AM366" s="148"/>
      <c r="AN366" s="148"/>
      <c r="AO366" s="148"/>
      <c r="AP366" s="148"/>
      <c r="AQ366" s="148"/>
      <c r="AR366" s="148"/>
      <c r="AS366" s="148"/>
      <c r="AT366" s="148"/>
      <c r="AU366" s="148"/>
      <c r="AV366" s="148"/>
      <c r="AW366" s="148"/>
      <c r="AX366" s="148"/>
      <c r="AY366" s="148"/>
      <c r="AZ366" s="148"/>
      <c r="BA366" s="148"/>
      <c r="BB366" s="148"/>
      <c r="BC366" s="148"/>
      <c r="BD366" s="148"/>
      <c r="BE366" s="148"/>
      <c r="BF366" s="148"/>
      <c r="BG366" s="148"/>
      <c r="BH366" s="148"/>
    </row>
    <row r="367" spans="1:60" outlineLevel="1" x14ac:dyDescent="0.2">
      <c r="A367" s="155"/>
      <c r="B367" s="156"/>
      <c r="C367" s="255" t="s">
        <v>557</v>
      </c>
      <c r="D367" s="256"/>
      <c r="E367" s="256"/>
      <c r="F367" s="256"/>
      <c r="G367" s="256"/>
      <c r="H367" s="158"/>
      <c r="I367" s="158"/>
      <c r="J367" s="158"/>
      <c r="K367" s="158"/>
      <c r="L367" s="158"/>
      <c r="M367" s="158"/>
      <c r="N367" s="158"/>
      <c r="O367" s="158"/>
      <c r="P367" s="158"/>
      <c r="Q367" s="158"/>
      <c r="R367" s="158"/>
      <c r="S367" s="158"/>
      <c r="T367" s="158"/>
      <c r="U367" s="158"/>
      <c r="V367" s="158"/>
      <c r="W367" s="158"/>
      <c r="X367" s="158"/>
      <c r="Y367" s="148"/>
      <c r="Z367" s="148"/>
      <c r="AA367" s="148"/>
      <c r="AB367" s="148"/>
      <c r="AC367" s="148"/>
      <c r="AD367" s="148"/>
      <c r="AE367" s="148"/>
      <c r="AF367" s="148"/>
      <c r="AG367" s="148" t="s">
        <v>204</v>
      </c>
      <c r="AH367" s="148"/>
      <c r="AI367" s="148"/>
      <c r="AJ367" s="148"/>
      <c r="AK367" s="148"/>
      <c r="AL367" s="148"/>
      <c r="AM367" s="148"/>
      <c r="AN367" s="148"/>
      <c r="AO367" s="148"/>
      <c r="AP367" s="148"/>
      <c r="AQ367" s="148"/>
      <c r="AR367" s="148"/>
      <c r="AS367" s="148"/>
      <c r="AT367" s="148"/>
      <c r="AU367" s="148"/>
      <c r="AV367" s="148"/>
      <c r="AW367" s="148"/>
      <c r="AX367" s="148"/>
      <c r="AY367" s="148"/>
      <c r="AZ367" s="148"/>
      <c r="BA367" s="148"/>
      <c r="BB367" s="148"/>
      <c r="BC367" s="148"/>
      <c r="BD367" s="148"/>
      <c r="BE367" s="148"/>
      <c r="BF367" s="148"/>
      <c r="BG367" s="148"/>
      <c r="BH367" s="148"/>
    </row>
    <row r="368" spans="1:60" outlineLevel="1" x14ac:dyDescent="0.2">
      <c r="A368" s="172">
        <v>103</v>
      </c>
      <c r="B368" s="173" t="s">
        <v>558</v>
      </c>
      <c r="C368" s="190" t="s">
        <v>559</v>
      </c>
      <c r="D368" s="174" t="s">
        <v>547</v>
      </c>
      <c r="E368" s="175">
        <v>1</v>
      </c>
      <c r="F368" s="176"/>
      <c r="G368" s="177">
        <f>ROUND(E368*F368,2)</f>
        <v>0</v>
      </c>
      <c r="H368" s="176"/>
      <c r="I368" s="177">
        <f>ROUND(E368*H368,2)</f>
        <v>0</v>
      </c>
      <c r="J368" s="176"/>
      <c r="K368" s="177">
        <f>ROUND(E368*J368,2)</f>
        <v>0</v>
      </c>
      <c r="L368" s="177">
        <v>21</v>
      </c>
      <c r="M368" s="177">
        <f>G368*(1+L368/100)</f>
        <v>0</v>
      </c>
      <c r="N368" s="177">
        <v>0</v>
      </c>
      <c r="O368" s="177">
        <f>ROUND(E368*N368,2)</f>
        <v>0</v>
      </c>
      <c r="P368" s="177">
        <v>0</v>
      </c>
      <c r="Q368" s="177">
        <f>ROUND(E368*P368,2)</f>
        <v>0</v>
      </c>
      <c r="R368" s="177"/>
      <c r="S368" s="177" t="s">
        <v>133</v>
      </c>
      <c r="T368" s="178" t="s">
        <v>188</v>
      </c>
      <c r="U368" s="158">
        <v>0</v>
      </c>
      <c r="V368" s="158">
        <f>ROUND(E368*U368,2)</f>
        <v>0</v>
      </c>
      <c r="W368" s="158"/>
      <c r="X368" s="158" t="s">
        <v>548</v>
      </c>
      <c r="Y368" s="148"/>
      <c r="Z368" s="148"/>
      <c r="AA368" s="148"/>
      <c r="AB368" s="148"/>
      <c r="AC368" s="148"/>
      <c r="AD368" s="148"/>
      <c r="AE368" s="148"/>
      <c r="AF368" s="148"/>
      <c r="AG368" s="148" t="s">
        <v>553</v>
      </c>
      <c r="AH368" s="148"/>
      <c r="AI368" s="148"/>
      <c r="AJ368" s="148"/>
      <c r="AK368" s="148"/>
      <c r="AL368" s="148"/>
      <c r="AM368" s="148"/>
      <c r="AN368" s="148"/>
      <c r="AO368" s="148"/>
      <c r="AP368" s="148"/>
      <c r="AQ368" s="148"/>
      <c r="AR368" s="148"/>
      <c r="AS368" s="148"/>
      <c r="AT368" s="148"/>
      <c r="AU368" s="148"/>
      <c r="AV368" s="148"/>
      <c r="AW368" s="148"/>
      <c r="AX368" s="148"/>
      <c r="AY368" s="148"/>
      <c r="AZ368" s="148"/>
      <c r="BA368" s="148"/>
      <c r="BB368" s="148"/>
      <c r="BC368" s="148"/>
      <c r="BD368" s="148"/>
      <c r="BE368" s="148"/>
      <c r="BF368" s="148"/>
      <c r="BG368" s="148"/>
      <c r="BH368" s="148"/>
    </row>
    <row r="369" spans="1:60" ht="22.5" outlineLevel="1" x14ac:dyDescent="0.2">
      <c r="A369" s="155"/>
      <c r="B369" s="156"/>
      <c r="C369" s="255" t="s">
        <v>560</v>
      </c>
      <c r="D369" s="256"/>
      <c r="E369" s="256"/>
      <c r="F369" s="256"/>
      <c r="G369" s="256"/>
      <c r="H369" s="158"/>
      <c r="I369" s="158"/>
      <c r="J369" s="158"/>
      <c r="K369" s="158"/>
      <c r="L369" s="158"/>
      <c r="M369" s="158"/>
      <c r="N369" s="158"/>
      <c r="O369" s="158"/>
      <c r="P369" s="158"/>
      <c r="Q369" s="158"/>
      <c r="R369" s="158"/>
      <c r="S369" s="158"/>
      <c r="T369" s="158"/>
      <c r="U369" s="158"/>
      <c r="V369" s="158"/>
      <c r="W369" s="158"/>
      <c r="X369" s="158"/>
      <c r="Y369" s="148"/>
      <c r="Z369" s="148"/>
      <c r="AA369" s="148"/>
      <c r="AB369" s="148"/>
      <c r="AC369" s="148"/>
      <c r="AD369" s="148"/>
      <c r="AE369" s="148"/>
      <c r="AF369" s="148"/>
      <c r="AG369" s="148" t="s">
        <v>204</v>
      </c>
      <c r="AH369" s="148"/>
      <c r="AI369" s="148"/>
      <c r="AJ369" s="148"/>
      <c r="AK369" s="148"/>
      <c r="AL369" s="148"/>
      <c r="AM369" s="148"/>
      <c r="AN369" s="148"/>
      <c r="AO369" s="148"/>
      <c r="AP369" s="148"/>
      <c r="AQ369" s="148"/>
      <c r="AR369" s="148"/>
      <c r="AS369" s="148"/>
      <c r="AT369" s="148"/>
      <c r="AU369" s="148"/>
      <c r="AV369" s="148"/>
      <c r="AW369" s="148"/>
      <c r="AX369" s="148"/>
      <c r="AY369" s="148"/>
      <c r="AZ369" s="148"/>
      <c r="BA369" s="179" t="str">
        <f>C369</f>
        <v>Náklady zhotovitele, související s prováděním zkoušek a revizí předepsaných technickými normami nebo objednatelem a které jsou pro provedení díla nezbytné.</v>
      </c>
      <c r="BB369" s="148"/>
      <c r="BC369" s="148"/>
      <c r="BD369" s="148"/>
      <c r="BE369" s="148"/>
      <c r="BF369" s="148"/>
      <c r="BG369" s="148"/>
      <c r="BH369" s="148"/>
    </row>
    <row r="370" spans="1:60" x14ac:dyDescent="0.2">
      <c r="A370" s="166" t="s">
        <v>127</v>
      </c>
      <c r="B370" s="167" t="s">
        <v>100</v>
      </c>
      <c r="C370" s="189" t="s">
        <v>28</v>
      </c>
      <c r="D370" s="168"/>
      <c r="E370" s="169"/>
      <c r="F370" s="170"/>
      <c r="G370" s="170">
        <f>SUMIF(AG371:AG374,"&lt;&gt;NOR",G371:G374)</f>
        <v>0</v>
      </c>
      <c r="H370" s="170"/>
      <c r="I370" s="170">
        <f>SUM(I371:I374)</f>
        <v>0</v>
      </c>
      <c r="J370" s="170"/>
      <c r="K370" s="170">
        <f>SUM(K371:K374)</f>
        <v>0</v>
      </c>
      <c r="L370" s="170"/>
      <c r="M370" s="170">
        <f>SUM(M371:M374)</f>
        <v>0</v>
      </c>
      <c r="N370" s="170"/>
      <c r="O370" s="170">
        <f>SUM(O371:O374)</f>
        <v>0</v>
      </c>
      <c r="P370" s="170"/>
      <c r="Q370" s="170">
        <f>SUM(Q371:Q374)</f>
        <v>0</v>
      </c>
      <c r="R370" s="170"/>
      <c r="S370" s="170"/>
      <c r="T370" s="171"/>
      <c r="U370" s="165"/>
      <c r="V370" s="165">
        <f>SUM(V371:V374)</f>
        <v>0</v>
      </c>
      <c r="W370" s="165"/>
      <c r="X370" s="165"/>
      <c r="AG370" t="s">
        <v>128</v>
      </c>
    </row>
    <row r="371" spans="1:60" outlineLevel="1" x14ac:dyDescent="0.2">
      <c r="A371" s="172">
        <v>104</v>
      </c>
      <c r="B371" s="173" t="s">
        <v>561</v>
      </c>
      <c r="C371" s="190" t="s">
        <v>562</v>
      </c>
      <c r="D371" s="174" t="s">
        <v>547</v>
      </c>
      <c r="E371" s="175">
        <v>1</v>
      </c>
      <c r="F371" s="176"/>
      <c r="G371" s="177">
        <f>ROUND(E371*F371,2)</f>
        <v>0</v>
      </c>
      <c r="H371" s="176"/>
      <c r="I371" s="177">
        <f>ROUND(E371*H371,2)</f>
        <v>0</v>
      </c>
      <c r="J371" s="176"/>
      <c r="K371" s="177">
        <f>ROUND(E371*J371,2)</f>
        <v>0</v>
      </c>
      <c r="L371" s="177">
        <v>21</v>
      </c>
      <c r="M371" s="177">
        <f>G371*(1+L371/100)</f>
        <v>0</v>
      </c>
      <c r="N371" s="177">
        <v>0</v>
      </c>
      <c r="O371" s="177">
        <f>ROUND(E371*N371,2)</f>
        <v>0</v>
      </c>
      <c r="P371" s="177">
        <v>0</v>
      </c>
      <c r="Q371" s="177">
        <f>ROUND(E371*P371,2)</f>
        <v>0</v>
      </c>
      <c r="R371" s="177"/>
      <c r="S371" s="177" t="s">
        <v>133</v>
      </c>
      <c r="T371" s="178" t="s">
        <v>188</v>
      </c>
      <c r="U371" s="158">
        <v>0</v>
      </c>
      <c r="V371" s="158">
        <f>ROUND(E371*U371,2)</f>
        <v>0</v>
      </c>
      <c r="W371" s="158"/>
      <c r="X371" s="158" t="s">
        <v>548</v>
      </c>
      <c r="Y371" s="148"/>
      <c r="Z371" s="148"/>
      <c r="AA371" s="148"/>
      <c r="AB371" s="148"/>
      <c r="AC371" s="148"/>
      <c r="AD371" s="148"/>
      <c r="AE371" s="148"/>
      <c r="AF371" s="148"/>
      <c r="AG371" s="148" t="s">
        <v>553</v>
      </c>
      <c r="AH371" s="148"/>
      <c r="AI371" s="148"/>
      <c r="AJ371" s="148"/>
      <c r="AK371" s="148"/>
      <c r="AL371" s="148"/>
      <c r="AM371" s="148"/>
      <c r="AN371" s="148"/>
      <c r="AO371" s="148"/>
      <c r="AP371" s="148"/>
      <c r="AQ371" s="148"/>
      <c r="AR371" s="148"/>
      <c r="AS371" s="148"/>
      <c r="AT371" s="148"/>
      <c r="AU371" s="148"/>
      <c r="AV371" s="148"/>
      <c r="AW371" s="148"/>
      <c r="AX371" s="148"/>
      <c r="AY371" s="148"/>
      <c r="AZ371" s="148"/>
      <c r="BA371" s="148"/>
      <c r="BB371" s="148"/>
      <c r="BC371" s="148"/>
      <c r="BD371" s="148"/>
      <c r="BE371" s="148"/>
      <c r="BF371" s="148"/>
      <c r="BG371" s="148"/>
      <c r="BH371" s="148"/>
    </row>
    <row r="372" spans="1:60" ht="33.75" outlineLevel="1" x14ac:dyDescent="0.2">
      <c r="A372" s="155"/>
      <c r="B372" s="156"/>
      <c r="C372" s="255" t="s">
        <v>563</v>
      </c>
      <c r="D372" s="256"/>
      <c r="E372" s="256"/>
      <c r="F372" s="256"/>
      <c r="G372" s="256"/>
      <c r="H372" s="158"/>
      <c r="I372" s="158"/>
      <c r="J372" s="158"/>
      <c r="K372" s="158"/>
      <c r="L372" s="158"/>
      <c r="M372" s="158"/>
      <c r="N372" s="158"/>
      <c r="O372" s="158"/>
      <c r="P372" s="158"/>
      <c r="Q372" s="158"/>
      <c r="R372" s="158"/>
      <c r="S372" s="158"/>
      <c r="T372" s="158"/>
      <c r="U372" s="158"/>
      <c r="V372" s="158"/>
      <c r="W372" s="158"/>
      <c r="X372" s="158"/>
      <c r="Y372" s="148"/>
      <c r="Z372" s="148"/>
      <c r="AA372" s="148"/>
      <c r="AB372" s="148"/>
      <c r="AC372" s="148"/>
      <c r="AD372" s="148"/>
      <c r="AE372" s="148"/>
      <c r="AF372" s="148"/>
      <c r="AG372" s="148" t="s">
        <v>204</v>
      </c>
      <c r="AH372" s="148"/>
      <c r="AI372" s="148"/>
      <c r="AJ372" s="148"/>
      <c r="AK372" s="148"/>
      <c r="AL372" s="148"/>
      <c r="AM372" s="148"/>
      <c r="AN372" s="148"/>
      <c r="AO372" s="148"/>
      <c r="AP372" s="148"/>
      <c r="AQ372" s="148"/>
      <c r="AR372" s="148"/>
      <c r="AS372" s="148"/>
      <c r="AT372" s="148"/>
      <c r="AU372" s="148"/>
      <c r="AV372" s="148"/>
      <c r="AW372" s="148"/>
      <c r="AX372" s="148"/>
      <c r="AY372" s="148"/>
      <c r="AZ372" s="148"/>
      <c r="BA372" s="179" t="str">
        <f>C372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372" s="148"/>
      <c r="BC372" s="148"/>
      <c r="BD372" s="148"/>
      <c r="BE372" s="148"/>
      <c r="BF372" s="148"/>
      <c r="BG372" s="148"/>
      <c r="BH372" s="148"/>
    </row>
    <row r="373" spans="1:60" outlineLevel="1" x14ac:dyDescent="0.2">
      <c r="A373" s="172">
        <v>105</v>
      </c>
      <c r="B373" s="173" t="s">
        <v>564</v>
      </c>
      <c r="C373" s="190" t="s">
        <v>565</v>
      </c>
      <c r="D373" s="174" t="s">
        <v>547</v>
      </c>
      <c r="E373" s="175">
        <v>1</v>
      </c>
      <c r="F373" s="176"/>
      <c r="G373" s="177">
        <f>ROUND(E373*F373,2)</f>
        <v>0</v>
      </c>
      <c r="H373" s="176"/>
      <c r="I373" s="177">
        <f>ROUND(E373*H373,2)</f>
        <v>0</v>
      </c>
      <c r="J373" s="176"/>
      <c r="K373" s="177">
        <f>ROUND(E373*J373,2)</f>
        <v>0</v>
      </c>
      <c r="L373" s="177">
        <v>21</v>
      </c>
      <c r="M373" s="177">
        <f>G373*(1+L373/100)</f>
        <v>0</v>
      </c>
      <c r="N373" s="177">
        <v>0</v>
      </c>
      <c r="O373" s="177">
        <f>ROUND(E373*N373,2)</f>
        <v>0</v>
      </c>
      <c r="P373" s="177">
        <v>0</v>
      </c>
      <c r="Q373" s="177">
        <f>ROUND(E373*P373,2)</f>
        <v>0</v>
      </c>
      <c r="R373" s="177"/>
      <c r="S373" s="177" t="s">
        <v>133</v>
      </c>
      <c r="T373" s="178" t="s">
        <v>188</v>
      </c>
      <c r="U373" s="158">
        <v>0</v>
      </c>
      <c r="V373" s="158">
        <f>ROUND(E373*U373,2)</f>
        <v>0</v>
      </c>
      <c r="W373" s="158"/>
      <c r="X373" s="158" t="s">
        <v>548</v>
      </c>
      <c r="Y373" s="148"/>
      <c r="Z373" s="148"/>
      <c r="AA373" s="148"/>
      <c r="AB373" s="148"/>
      <c r="AC373" s="148"/>
      <c r="AD373" s="148"/>
      <c r="AE373" s="148"/>
      <c r="AF373" s="148"/>
      <c r="AG373" s="148" t="s">
        <v>553</v>
      </c>
      <c r="AH373" s="148"/>
      <c r="AI373" s="148"/>
      <c r="AJ373" s="148"/>
      <c r="AK373" s="148"/>
      <c r="AL373" s="148"/>
      <c r="AM373" s="148"/>
      <c r="AN373" s="148"/>
      <c r="AO373" s="148"/>
      <c r="AP373" s="148"/>
      <c r="AQ373" s="148"/>
      <c r="AR373" s="148"/>
      <c r="AS373" s="148"/>
      <c r="AT373" s="148"/>
      <c r="AU373" s="148"/>
      <c r="AV373" s="148"/>
      <c r="AW373" s="148"/>
      <c r="AX373" s="148"/>
      <c r="AY373" s="148"/>
      <c r="AZ373" s="148"/>
      <c r="BA373" s="148"/>
      <c r="BB373" s="148"/>
      <c r="BC373" s="148"/>
      <c r="BD373" s="148"/>
      <c r="BE373" s="148"/>
      <c r="BF373" s="148"/>
      <c r="BG373" s="148"/>
      <c r="BH373" s="148"/>
    </row>
    <row r="374" spans="1:60" outlineLevel="1" x14ac:dyDescent="0.2">
      <c r="A374" s="155"/>
      <c r="B374" s="156"/>
      <c r="C374" s="255" t="s">
        <v>566</v>
      </c>
      <c r="D374" s="256"/>
      <c r="E374" s="256"/>
      <c r="F374" s="256"/>
      <c r="G374" s="256"/>
      <c r="H374" s="158"/>
      <c r="I374" s="158"/>
      <c r="J374" s="158"/>
      <c r="K374" s="158"/>
      <c r="L374" s="158"/>
      <c r="M374" s="158"/>
      <c r="N374" s="158"/>
      <c r="O374" s="158"/>
      <c r="P374" s="158"/>
      <c r="Q374" s="158"/>
      <c r="R374" s="158"/>
      <c r="S374" s="158"/>
      <c r="T374" s="158"/>
      <c r="U374" s="158"/>
      <c r="V374" s="158"/>
      <c r="W374" s="158"/>
      <c r="X374" s="158"/>
      <c r="Y374" s="148"/>
      <c r="Z374" s="148"/>
      <c r="AA374" s="148"/>
      <c r="AB374" s="148"/>
      <c r="AC374" s="148"/>
      <c r="AD374" s="148"/>
      <c r="AE374" s="148"/>
      <c r="AF374" s="148"/>
      <c r="AG374" s="148" t="s">
        <v>204</v>
      </c>
      <c r="AH374" s="148"/>
      <c r="AI374" s="148"/>
      <c r="AJ374" s="148"/>
      <c r="AK374" s="148"/>
      <c r="AL374" s="148"/>
      <c r="AM374" s="148"/>
      <c r="AN374" s="148"/>
      <c r="AO374" s="148"/>
      <c r="AP374" s="148"/>
      <c r="AQ374" s="148"/>
      <c r="AR374" s="148"/>
      <c r="AS374" s="148"/>
      <c r="AT374" s="148"/>
      <c r="AU374" s="148"/>
      <c r="AV374" s="148"/>
      <c r="AW374" s="148"/>
      <c r="AX374" s="148"/>
      <c r="AY374" s="148"/>
      <c r="AZ374" s="148"/>
      <c r="BA374" s="179" t="str">
        <f>C374</f>
        <v>Náklady na vyhotovení dokumentace skutečného provedení stavby a její předání objednateli v požadované formě a požadovaném počtu.</v>
      </c>
      <c r="BB374" s="148"/>
      <c r="BC374" s="148"/>
      <c r="BD374" s="148"/>
      <c r="BE374" s="148"/>
      <c r="BF374" s="148"/>
      <c r="BG374" s="148"/>
      <c r="BH374" s="148"/>
    </row>
    <row r="375" spans="1:60" x14ac:dyDescent="0.2">
      <c r="A375" s="3"/>
      <c r="B375" s="4"/>
      <c r="C375" s="195"/>
      <c r="D375" s="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AE375">
        <v>15</v>
      </c>
      <c r="AF375">
        <v>21</v>
      </c>
      <c r="AG375" t="s">
        <v>114</v>
      </c>
    </row>
    <row r="376" spans="1:60" x14ac:dyDescent="0.2">
      <c r="A376" s="151"/>
      <c r="B376" s="152" t="s">
        <v>29</v>
      </c>
      <c r="C376" s="196"/>
      <c r="D376" s="153"/>
      <c r="E376" s="154"/>
      <c r="F376" s="154"/>
      <c r="G376" s="188">
        <f>G8+G42+G47+G85+G109+G199+G204+G277+G280+G283+G288+G307+G336+G341+G349+G361+G370</f>
        <v>0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AE376">
        <f>SUMIF(L7:L374,AE375,G7:G374)</f>
        <v>0</v>
      </c>
      <c r="AF376">
        <f>SUMIF(L7:L374,AF375,G7:G374)</f>
        <v>0</v>
      </c>
      <c r="AG376" t="s">
        <v>567</v>
      </c>
    </row>
    <row r="377" spans="1:60" x14ac:dyDescent="0.2">
      <c r="C377" s="197"/>
      <c r="D377" s="10"/>
      <c r="AG377" t="s">
        <v>568</v>
      </c>
    </row>
    <row r="378" spans="1:60" x14ac:dyDescent="0.2">
      <c r="D378" s="10"/>
    </row>
    <row r="379" spans="1:60" x14ac:dyDescent="0.2">
      <c r="D379" s="10"/>
    </row>
    <row r="380" spans="1:60" x14ac:dyDescent="0.2">
      <c r="D380" s="10"/>
    </row>
    <row r="381" spans="1:60" x14ac:dyDescent="0.2">
      <c r="D381" s="10"/>
    </row>
    <row r="382" spans="1:60" x14ac:dyDescent="0.2">
      <c r="D382" s="10"/>
    </row>
    <row r="383" spans="1:60" x14ac:dyDescent="0.2">
      <c r="D383" s="10"/>
    </row>
    <row r="384" spans="1:60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FhYDJ1hJalGWIfrWFzObPb87bY8/iLy1EOrRMHDaHq/+othm+fnW1KZNOqXwIdhjK4S14WjAASDwpUpKIdLDnA==" saltValue="U9xgyaryr2Vz1CYSAvpMRA==" spinCount="100000" sheet="1"/>
  <mergeCells count="53">
    <mergeCell ref="C61:G61"/>
    <mergeCell ref="A1:G1"/>
    <mergeCell ref="C2:G2"/>
    <mergeCell ref="C3:G3"/>
    <mergeCell ref="C4:G4"/>
    <mergeCell ref="C10:G10"/>
    <mergeCell ref="C14:G14"/>
    <mergeCell ref="C17:G17"/>
    <mergeCell ref="C25:G25"/>
    <mergeCell ref="C32:G32"/>
    <mergeCell ref="C58:G58"/>
    <mergeCell ref="C59:G59"/>
    <mergeCell ref="C91:G91"/>
    <mergeCell ref="C62:G62"/>
    <mergeCell ref="C63:G63"/>
    <mergeCell ref="C64:G64"/>
    <mergeCell ref="C67:G67"/>
    <mergeCell ref="C68:G68"/>
    <mergeCell ref="C70:G70"/>
    <mergeCell ref="C71:G71"/>
    <mergeCell ref="C72:G72"/>
    <mergeCell ref="C73:G73"/>
    <mergeCell ref="C81:G81"/>
    <mergeCell ref="C87:G87"/>
    <mergeCell ref="C250:G250"/>
    <mergeCell ref="C100:G100"/>
    <mergeCell ref="C104:G104"/>
    <mergeCell ref="C115:G115"/>
    <mergeCell ref="C187:G187"/>
    <mergeCell ref="C206:G206"/>
    <mergeCell ref="C219:G219"/>
    <mergeCell ref="C231:G231"/>
    <mergeCell ref="C236:G236"/>
    <mergeCell ref="C239:G239"/>
    <mergeCell ref="C244:G244"/>
    <mergeCell ref="C247:G247"/>
    <mergeCell ref="C363:G363"/>
    <mergeCell ref="C263:G263"/>
    <mergeCell ref="C267:G267"/>
    <mergeCell ref="C270:G270"/>
    <mergeCell ref="C279:G279"/>
    <mergeCell ref="C306:G306"/>
    <mergeCell ref="C332:G332"/>
    <mergeCell ref="C347:G347"/>
    <mergeCell ref="C353:G353"/>
    <mergeCell ref="C357:G357"/>
    <mergeCell ref="C358:G358"/>
    <mergeCell ref="C360:G360"/>
    <mergeCell ref="C365:G365"/>
    <mergeCell ref="C367:G367"/>
    <mergeCell ref="C369:G369"/>
    <mergeCell ref="C372:G372"/>
    <mergeCell ref="C374:G374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63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63" t="s">
        <v>101</v>
      </c>
      <c r="B1" s="263"/>
      <c r="C1" s="263"/>
      <c r="D1" s="263"/>
      <c r="E1" s="263"/>
      <c r="F1" s="263"/>
      <c r="G1" s="263"/>
      <c r="AG1" t="s">
        <v>102</v>
      </c>
    </row>
    <row r="2" spans="1:60" ht="24.95" customHeight="1" x14ac:dyDescent="0.2">
      <c r="A2" s="140" t="s">
        <v>7</v>
      </c>
      <c r="B2" s="49" t="s">
        <v>43</v>
      </c>
      <c r="C2" s="264" t="s">
        <v>44</v>
      </c>
      <c r="D2" s="265"/>
      <c r="E2" s="265"/>
      <c r="F2" s="265"/>
      <c r="G2" s="266"/>
      <c r="AG2" t="s">
        <v>103</v>
      </c>
    </row>
    <row r="3" spans="1:60" ht="24.95" customHeight="1" x14ac:dyDescent="0.2">
      <c r="A3" s="140" t="s">
        <v>8</v>
      </c>
      <c r="B3" s="49" t="s">
        <v>47</v>
      </c>
      <c r="C3" s="264" t="s">
        <v>48</v>
      </c>
      <c r="D3" s="265"/>
      <c r="E3" s="265"/>
      <c r="F3" s="265"/>
      <c r="G3" s="266"/>
      <c r="AC3" s="122" t="s">
        <v>103</v>
      </c>
      <c r="AG3" t="s">
        <v>104</v>
      </c>
    </row>
    <row r="4" spans="1:60" ht="24.95" customHeight="1" x14ac:dyDescent="0.2">
      <c r="A4" s="141" t="s">
        <v>9</v>
      </c>
      <c r="B4" s="142" t="s">
        <v>51</v>
      </c>
      <c r="C4" s="267" t="s">
        <v>52</v>
      </c>
      <c r="D4" s="268"/>
      <c r="E4" s="268"/>
      <c r="F4" s="268"/>
      <c r="G4" s="269"/>
      <c r="AG4" t="s">
        <v>105</v>
      </c>
    </row>
    <row r="5" spans="1:60" x14ac:dyDescent="0.2">
      <c r="D5" s="10"/>
    </row>
    <row r="6" spans="1:60" ht="38.25" x14ac:dyDescent="0.2">
      <c r="A6" s="144" t="s">
        <v>106</v>
      </c>
      <c r="B6" s="146" t="s">
        <v>107</v>
      </c>
      <c r="C6" s="146" t="s">
        <v>108</v>
      </c>
      <c r="D6" s="145" t="s">
        <v>109</v>
      </c>
      <c r="E6" s="144" t="s">
        <v>110</v>
      </c>
      <c r="F6" s="143" t="s">
        <v>111</v>
      </c>
      <c r="G6" s="144" t="s">
        <v>29</v>
      </c>
      <c r="H6" s="147" t="s">
        <v>30</v>
      </c>
      <c r="I6" s="147" t="s">
        <v>112</v>
      </c>
      <c r="J6" s="147" t="s">
        <v>31</v>
      </c>
      <c r="K6" s="147" t="s">
        <v>113</v>
      </c>
      <c r="L6" s="147" t="s">
        <v>114</v>
      </c>
      <c r="M6" s="147" t="s">
        <v>115</v>
      </c>
      <c r="N6" s="147" t="s">
        <v>116</v>
      </c>
      <c r="O6" s="147" t="s">
        <v>117</v>
      </c>
      <c r="P6" s="147" t="s">
        <v>118</v>
      </c>
      <c r="Q6" s="147" t="s">
        <v>119</v>
      </c>
      <c r="R6" s="147" t="s">
        <v>120</v>
      </c>
      <c r="S6" s="147" t="s">
        <v>121</v>
      </c>
      <c r="T6" s="147" t="s">
        <v>122</v>
      </c>
      <c r="U6" s="147" t="s">
        <v>123</v>
      </c>
      <c r="V6" s="147" t="s">
        <v>124</v>
      </c>
      <c r="W6" s="147" t="s">
        <v>125</v>
      </c>
      <c r="X6" s="147" t="s">
        <v>126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 x14ac:dyDescent="0.2">
      <c r="A8" s="166" t="s">
        <v>127</v>
      </c>
      <c r="B8" s="167" t="s">
        <v>80</v>
      </c>
      <c r="C8" s="189" t="s">
        <v>81</v>
      </c>
      <c r="D8" s="168"/>
      <c r="E8" s="169"/>
      <c r="F8" s="170"/>
      <c r="G8" s="170">
        <f>SUMIF(AG9:AG32,"&lt;&gt;NOR",G9:G32)</f>
        <v>0</v>
      </c>
      <c r="H8" s="170"/>
      <c r="I8" s="170">
        <f>SUM(I9:I32)</f>
        <v>0</v>
      </c>
      <c r="J8" s="170"/>
      <c r="K8" s="170">
        <f>SUM(K9:K32)</f>
        <v>0</v>
      </c>
      <c r="L8" s="170"/>
      <c r="M8" s="170">
        <f>SUM(M9:M32)</f>
        <v>0</v>
      </c>
      <c r="N8" s="170"/>
      <c r="O8" s="170">
        <f>SUM(O9:O32)</f>
        <v>0.87999999999999989</v>
      </c>
      <c r="P8" s="170"/>
      <c r="Q8" s="170">
        <f>SUM(Q9:Q32)</f>
        <v>0</v>
      </c>
      <c r="R8" s="170"/>
      <c r="S8" s="170"/>
      <c r="T8" s="171"/>
      <c r="U8" s="165"/>
      <c r="V8" s="165">
        <f>SUM(V9:V32)</f>
        <v>0</v>
      </c>
      <c r="W8" s="165"/>
      <c r="X8" s="165"/>
      <c r="AG8" t="s">
        <v>128</v>
      </c>
    </row>
    <row r="9" spans="1:60" outlineLevel="1" x14ac:dyDescent="0.2">
      <c r="A9" s="180">
        <v>1</v>
      </c>
      <c r="B9" s="181" t="s">
        <v>569</v>
      </c>
      <c r="C9" s="192" t="s">
        <v>570</v>
      </c>
      <c r="D9" s="182" t="s">
        <v>131</v>
      </c>
      <c r="E9" s="183">
        <v>5</v>
      </c>
      <c r="F9" s="184"/>
      <c r="G9" s="185">
        <f>ROUND(E9*F9,2)</f>
        <v>0</v>
      </c>
      <c r="H9" s="184"/>
      <c r="I9" s="185">
        <f>ROUND(E9*H9,2)</f>
        <v>0</v>
      </c>
      <c r="J9" s="184"/>
      <c r="K9" s="185">
        <f>ROUND(E9*J9,2)</f>
        <v>0</v>
      </c>
      <c r="L9" s="185">
        <v>21</v>
      </c>
      <c r="M9" s="185">
        <f>G9*(1+L9/100)</f>
        <v>0</v>
      </c>
      <c r="N9" s="185">
        <v>0.03</v>
      </c>
      <c r="O9" s="185">
        <f>ROUND(E9*N9,2)</f>
        <v>0.15</v>
      </c>
      <c r="P9" s="185">
        <v>0</v>
      </c>
      <c r="Q9" s="185">
        <f>ROUND(E9*P9,2)</f>
        <v>0</v>
      </c>
      <c r="R9" s="185"/>
      <c r="S9" s="185" t="s">
        <v>133</v>
      </c>
      <c r="T9" s="186" t="s">
        <v>188</v>
      </c>
      <c r="U9" s="158">
        <v>0</v>
      </c>
      <c r="V9" s="158">
        <f>ROUND(E9*U9,2)</f>
        <v>0</v>
      </c>
      <c r="W9" s="158"/>
      <c r="X9" s="158" t="s">
        <v>135</v>
      </c>
      <c r="Y9" s="148"/>
      <c r="Z9" s="148"/>
      <c r="AA9" s="148"/>
      <c r="AB9" s="148"/>
      <c r="AC9" s="148"/>
      <c r="AD9" s="148"/>
      <c r="AE9" s="148"/>
      <c r="AF9" s="148"/>
      <c r="AG9" s="148" t="s">
        <v>136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72">
        <v>2</v>
      </c>
      <c r="B10" s="173" t="s">
        <v>571</v>
      </c>
      <c r="C10" s="190" t="s">
        <v>572</v>
      </c>
      <c r="D10" s="174" t="s">
        <v>230</v>
      </c>
      <c r="E10" s="175">
        <v>40</v>
      </c>
      <c r="F10" s="176"/>
      <c r="G10" s="177">
        <f>ROUND(E10*F10,2)</f>
        <v>0</v>
      </c>
      <c r="H10" s="176"/>
      <c r="I10" s="177">
        <f>ROUND(E10*H10,2)</f>
        <v>0</v>
      </c>
      <c r="J10" s="176"/>
      <c r="K10" s="177">
        <f>ROUND(E10*J10,2)</f>
        <v>0</v>
      </c>
      <c r="L10" s="177">
        <v>21</v>
      </c>
      <c r="M10" s="177">
        <f>G10*(1+L10/100)</f>
        <v>0</v>
      </c>
      <c r="N10" s="177">
        <v>0</v>
      </c>
      <c r="O10" s="177">
        <f>ROUND(E10*N10,2)</f>
        <v>0</v>
      </c>
      <c r="P10" s="177">
        <v>0</v>
      </c>
      <c r="Q10" s="177">
        <f>ROUND(E10*P10,2)</f>
        <v>0</v>
      </c>
      <c r="R10" s="177"/>
      <c r="S10" s="177" t="s">
        <v>133</v>
      </c>
      <c r="T10" s="178" t="s">
        <v>188</v>
      </c>
      <c r="U10" s="158">
        <v>0</v>
      </c>
      <c r="V10" s="158">
        <f>ROUND(E10*U10,2)</f>
        <v>0</v>
      </c>
      <c r="W10" s="158"/>
      <c r="X10" s="158" t="s">
        <v>135</v>
      </c>
      <c r="Y10" s="148"/>
      <c r="Z10" s="148"/>
      <c r="AA10" s="148"/>
      <c r="AB10" s="148"/>
      <c r="AC10" s="148"/>
      <c r="AD10" s="148"/>
      <c r="AE10" s="148"/>
      <c r="AF10" s="148"/>
      <c r="AG10" s="148" t="s">
        <v>136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55"/>
      <c r="B11" s="156"/>
      <c r="C11" s="255" t="s">
        <v>573</v>
      </c>
      <c r="D11" s="256"/>
      <c r="E11" s="256"/>
      <c r="F11" s="256"/>
      <c r="G11" s="256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48"/>
      <c r="Z11" s="148"/>
      <c r="AA11" s="148"/>
      <c r="AB11" s="148"/>
      <c r="AC11" s="148"/>
      <c r="AD11" s="148"/>
      <c r="AE11" s="148"/>
      <c r="AF11" s="148"/>
      <c r="AG11" s="148" t="s">
        <v>204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72">
        <v>3</v>
      </c>
      <c r="B12" s="173" t="s">
        <v>574</v>
      </c>
      <c r="C12" s="190" t="s">
        <v>575</v>
      </c>
      <c r="D12" s="174" t="s">
        <v>230</v>
      </c>
      <c r="E12" s="175">
        <v>10</v>
      </c>
      <c r="F12" s="176"/>
      <c r="G12" s="177">
        <f>ROUND(E12*F12,2)</f>
        <v>0</v>
      </c>
      <c r="H12" s="176"/>
      <c r="I12" s="177">
        <f>ROUND(E12*H12,2)</f>
        <v>0</v>
      </c>
      <c r="J12" s="176"/>
      <c r="K12" s="177">
        <f>ROUND(E12*J12,2)</f>
        <v>0</v>
      </c>
      <c r="L12" s="177">
        <v>21</v>
      </c>
      <c r="M12" s="177">
        <f>G12*(1+L12/100)</f>
        <v>0</v>
      </c>
      <c r="N12" s="177">
        <v>1.455E-2</v>
      </c>
      <c r="O12" s="177">
        <f>ROUND(E12*N12,2)</f>
        <v>0.15</v>
      </c>
      <c r="P12" s="177">
        <v>0</v>
      </c>
      <c r="Q12" s="177">
        <f>ROUND(E12*P12,2)</f>
        <v>0</v>
      </c>
      <c r="R12" s="177"/>
      <c r="S12" s="177" t="s">
        <v>133</v>
      </c>
      <c r="T12" s="178" t="s">
        <v>188</v>
      </c>
      <c r="U12" s="158">
        <v>0</v>
      </c>
      <c r="V12" s="158">
        <f>ROUND(E12*U12,2)</f>
        <v>0</v>
      </c>
      <c r="W12" s="158"/>
      <c r="X12" s="158" t="s">
        <v>135</v>
      </c>
      <c r="Y12" s="148"/>
      <c r="Z12" s="148"/>
      <c r="AA12" s="148"/>
      <c r="AB12" s="148"/>
      <c r="AC12" s="148"/>
      <c r="AD12" s="148"/>
      <c r="AE12" s="148"/>
      <c r="AF12" s="148"/>
      <c r="AG12" s="148" t="s">
        <v>136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55"/>
      <c r="B13" s="156"/>
      <c r="C13" s="255" t="s">
        <v>576</v>
      </c>
      <c r="D13" s="256"/>
      <c r="E13" s="256"/>
      <c r="F13" s="256"/>
      <c r="G13" s="256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48"/>
      <c r="Z13" s="148"/>
      <c r="AA13" s="148"/>
      <c r="AB13" s="148"/>
      <c r="AC13" s="148"/>
      <c r="AD13" s="148"/>
      <c r="AE13" s="148"/>
      <c r="AF13" s="148"/>
      <c r="AG13" s="148" t="s">
        <v>204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55"/>
      <c r="B14" s="156"/>
      <c r="C14" s="259" t="s">
        <v>577</v>
      </c>
      <c r="D14" s="260"/>
      <c r="E14" s="260"/>
      <c r="F14" s="260"/>
      <c r="G14" s="260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48"/>
      <c r="Z14" s="148"/>
      <c r="AA14" s="148"/>
      <c r="AB14" s="148"/>
      <c r="AC14" s="148"/>
      <c r="AD14" s="148"/>
      <c r="AE14" s="148"/>
      <c r="AF14" s="148"/>
      <c r="AG14" s="148" t="s">
        <v>204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55"/>
      <c r="B15" s="156"/>
      <c r="C15" s="259" t="s">
        <v>578</v>
      </c>
      <c r="D15" s="260"/>
      <c r="E15" s="260"/>
      <c r="F15" s="260"/>
      <c r="G15" s="260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48"/>
      <c r="Z15" s="148"/>
      <c r="AA15" s="148"/>
      <c r="AB15" s="148"/>
      <c r="AC15" s="148"/>
      <c r="AD15" s="148"/>
      <c r="AE15" s="148"/>
      <c r="AF15" s="148"/>
      <c r="AG15" s="148" t="s">
        <v>204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55"/>
      <c r="B16" s="156"/>
      <c r="C16" s="259" t="s">
        <v>579</v>
      </c>
      <c r="D16" s="260"/>
      <c r="E16" s="260"/>
      <c r="F16" s="260"/>
      <c r="G16" s="260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48"/>
      <c r="Z16" s="148"/>
      <c r="AA16" s="148"/>
      <c r="AB16" s="148"/>
      <c r="AC16" s="148"/>
      <c r="AD16" s="148"/>
      <c r="AE16" s="148"/>
      <c r="AF16" s="148"/>
      <c r="AG16" s="148" t="s">
        <v>204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72">
        <v>4</v>
      </c>
      <c r="B17" s="173" t="s">
        <v>580</v>
      </c>
      <c r="C17" s="190" t="s">
        <v>581</v>
      </c>
      <c r="D17" s="174" t="s">
        <v>230</v>
      </c>
      <c r="E17" s="175">
        <v>40</v>
      </c>
      <c r="F17" s="176"/>
      <c r="G17" s="177">
        <f>ROUND(E17*F17,2)</f>
        <v>0</v>
      </c>
      <c r="H17" s="176"/>
      <c r="I17" s="177">
        <f>ROUND(E17*H17,2)</f>
        <v>0</v>
      </c>
      <c r="J17" s="176"/>
      <c r="K17" s="177">
        <f>ROUND(E17*J17,2)</f>
        <v>0</v>
      </c>
      <c r="L17" s="177">
        <v>21</v>
      </c>
      <c r="M17" s="177">
        <f>G17*(1+L17/100)</f>
        <v>0</v>
      </c>
      <c r="N17" s="177">
        <v>8.0599999999999995E-3</v>
      </c>
      <c r="O17" s="177">
        <f>ROUND(E17*N17,2)</f>
        <v>0.32</v>
      </c>
      <c r="P17" s="177">
        <v>0</v>
      </c>
      <c r="Q17" s="177">
        <f>ROUND(E17*P17,2)</f>
        <v>0</v>
      </c>
      <c r="R17" s="177"/>
      <c r="S17" s="177" t="s">
        <v>133</v>
      </c>
      <c r="T17" s="178" t="s">
        <v>188</v>
      </c>
      <c r="U17" s="158">
        <v>0</v>
      </c>
      <c r="V17" s="158">
        <f>ROUND(E17*U17,2)</f>
        <v>0</v>
      </c>
      <c r="W17" s="158"/>
      <c r="X17" s="158" t="s">
        <v>135</v>
      </c>
      <c r="Y17" s="148"/>
      <c r="Z17" s="148"/>
      <c r="AA17" s="148"/>
      <c r="AB17" s="148"/>
      <c r="AC17" s="148"/>
      <c r="AD17" s="148"/>
      <c r="AE17" s="148"/>
      <c r="AF17" s="148"/>
      <c r="AG17" s="148" t="s">
        <v>136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55"/>
      <c r="B18" s="156"/>
      <c r="C18" s="255" t="s">
        <v>576</v>
      </c>
      <c r="D18" s="256"/>
      <c r="E18" s="256"/>
      <c r="F18" s="256"/>
      <c r="G18" s="256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48"/>
      <c r="Z18" s="148"/>
      <c r="AA18" s="148"/>
      <c r="AB18" s="148"/>
      <c r="AC18" s="148"/>
      <c r="AD18" s="148"/>
      <c r="AE18" s="148"/>
      <c r="AF18" s="148"/>
      <c r="AG18" s="148" t="s">
        <v>204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55"/>
      <c r="B19" s="156"/>
      <c r="C19" s="259" t="s">
        <v>577</v>
      </c>
      <c r="D19" s="260"/>
      <c r="E19" s="260"/>
      <c r="F19" s="260"/>
      <c r="G19" s="260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48"/>
      <c r="Z19" s="148"/>
      <c r="AA19" s="148"/>
      <c r="AB19" s="148"/>
      <c r="AC19" s="148"/>
      <c r="AD19" s="148"/>
      <c r="AE19" s="148"/>
      <c r="AF19" s="148"/>
      <c r="AG19" s="148" t="s">
        <v>204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55"/>
      <c r="B20" s="156"/>
      <c r="C20" s="259" t="s">
        <v>582</v>
      </c>
      <c r="D20" s="260"/>
      <c r="E20" s="260"/>
      <c r="F20" s="260"/>
      <c r="G20" s="260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48"/>
      <c r="Z20" s="148"/>
      <c r="AA20" s="148"/>
      <c r="AB20" s="148"/>
      <c r="AC20" s="148"/>
      <c r="AD20" s="148"/>
      <c r="AE20" s="148"/>
      <c r="AF20" s="148"/>
      <c r="AG20" s="148" t="s">
        <v>204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55"/>
      <c r="B21" s="156"/>
      <c r="C21" s="259" t="s">
        <v>579</v>
      </c>
      <c r="D21" s="260"/>
      <c r="E21" s="260"/>
      <c r="F21" s="260"/>
      <c r="G21" s="260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48"/>
      <c r="Z21" s="148"/>
      <c r="AA21" s="148"/>
      <c r="AB21" s="148"/>
      <c r="AC21" s="148"/>
      <c r="AD21" s="148"/>
      <c r="AE21" s="148"/>
      <c r="AF21" s="148"/>
      <c r="AG21" s="148" t="s">
        <v>204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72">
        <v>5</v>
      </c>
      <c r="B22" s="173" t="s">
        <v>583</v>
      </c>
      <c r="C22" s="190" t="s">
        <v>584</v>
      </c>
      <c r="D22" s="174" t="s">
        <v>230</v>
      </c>
      <c r="E22" s="175">
        <v>10</v>
      </c>
      <c r="F22" s="176"/>
      <c r="G22" s="177">
        <f>ROUND(E22*F22,2)</f>
        <v>0</v>
      </c>
      <c r="H22" s="176"/>
      <c r="I22" s="177">
        <f>ROUND(E22*H22,2)</f>
        <v>0</v>
      </c>
      <c r="J22" s="176"/>
      <c r="K22" s="177">
        <f>ROUND(E22*J22,2)</f>
        <v>0</v>
      </c>
      <c r="L22" s="177">
        <v>21</v>
      </c>
      <c r="M22" s="177">
        <f>G22*(1+L22/100)</f>
        <v>0</v>
      </c>
      <c r="N22" s="177">
        <v>5.9199999999999999E-3</v>
      </c>
      <c r="O22" s="177">
        <f>ROUND(E22*N22,2)</f>
        <v>0.06</v>
      </c>
      <c r="P22" s="177">
        <v>0</v>
      </c>
      <c r="Q22" s="177">
        <f>ROUND(E22*P22,2)</f>
        <v>0</v>
      </c>
      <c r="R22" s="177"/>
      <c r="S22" s="177" t="s">
        <v>133</v>
      </c>
      <c r="T22" s="178" t="s">
        <v>188</v>
      </c>
      <c r="U22" s="158">
        <v>0</v>
      </c>
      <c r="V22" s="158">
        <f>ROUND(E22*U22,2)</f>
        <v>0</v>
      </c>
      <c r="W22" s="158"/>
      <c r="X22" s="158" t="s">
        <v>135</v>
      </c>
      <c r="Y22" s="148"/>
      <c r="Z22" s="148"/>
      <c r="AA22" s="148"/>
      <c r="AB22" s="148"/>
      <c r="AC22" s="148"/>
      <c r="AD22" s="148"/>
      <c r="AE22" s="148"/>
      <c r="AF22" s="148"/>
      <c r="AG22" s="148" t="s">
        <v>136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55"/>
      <c r="B23" s="156"/>
      <c r="C23" s="255" t="s">
        <v>585</v>
      </c>
      <c r="D23" s="256"/>
      <c r="E23" s="256"/>
      <c r="F23" s="256"/>
      <c r="G23" s="256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48"/>
      <c r="Z23" s="148"/>
      <c r="AA23" s="148"/>
      <c r="AB23" s="148"/>
      <c r="AC23" s="148"/>
      <c r="AD23" s="148"/>
      <c r="AE23" s="148"/>
      <c r="AF23" s="148"/>
      <c r="AG23" s="148" t="s">
        <v>204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79" t="str">
        <f>C23</f>
        <v>Včetně dodávky, montáže závěsů a  pomocného lešení o výšce podlahy do 1900 mm a pro zatížení do 1,5 kPa.</v>
      </c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72">
        <v>6</v>
      </c>
      <c r="B24" s="173" t="s">
        <v>586</v>
      </c>
      <c r="C24" s="190" t="s">
        <v>587</v>
      </c>
      <c r="D24" s="174" t="s">
        <v>230</v>
      </c>
      <c r="E24" s="175">
        <v>40</v>
      </c>
      <c r="F24" s="176"/>
      <c r="G24" s="177">
        <f>ROUND(E24*F24,2)</f>
        <v>0</v>
      </c>
      <c r="H24" s="176"/>
      <c r="I24" s="177">
        <f>ROUND(E24*H24,2)</f>
        <v>0</v>
      </c>
      <c r="J24" s="176"/>
      <c r="K24" s="177">
        <f>ROUND(E24*J24,2)</f>
        <v>0</v>
      </c>
      <c r="L24" s="177">
        <v>21</v>
      </c>
      <c r="M24" s="177">
        <f>G24*(1+L24/100)</f>
        <v>0</v>
      </c>
      <c r="N24" s="177">
        <v>5.0299999999999997E-3</v>
      </c>
      <c r="O24" s="177">
        <f>ROUND(E24*N24,2)</f>
        <v>0.2</v>
      </c>
      <c r="P24" s="177">
        <v>0</v>
      </c>
      <c r="Q24" s="177">
        <f>ROUND(E24*P24,2)</f>
        <v>0</v>
      </c>
      <c r="R24" s="177"/>
      <c r="S24" s="177" t="s">
        <v>133</v>
      </c>
      <c r="T24" s="178" t="s">
        <v>188</v>
      </c>
      <c r="U24" s="158">
        <v>0</v>
      </c>
      <c r="V24" s="158">
        <f>ROUND(E24*U24,2)</f>
        <v>0</v>
      </c>
      <c r="W24" s="158"/>
      <c r="X24" s="158" t="s">
        <v>135</v>
      </c>
      <c r="Y24" s="148"/>
      <c r="Z24" s="148"/>
      <c r="AA24" s="148"/>
      <c r="AB24" s="148"/>
      <c r="AC24" s="148"/>
      <c r="AD24" s="148"/>
      <c r="AE24" s="148"/>
      <c r="AF24" s="148"/>
      <c r="AG24" s="148" t="s">
        <v>136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55"/>
      <c r="B25" s="156"/>
      <c r="C25" s="255" t="s">
        <v>585</v>
      </c>
      <c r="D25" s="256"/>
      <c r="E25" s="256"/>
      <c r="F25" s="256"/>
      <c r="G25" s="256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48"/>
      <c r="Z25" s="148"/>
      <c r="AA25" s="148"/>
      <c r="AB25" s="148"/>
      <c r="AC25" s="148"/>
      <c r="AD25" s="148"/>
      <c r="AE25" s="148"/>
      <c r="AF25" s="148"/>
      <c r="AG25" s="148" t="s">
        <v>204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79" t="str">
        <f>C25</f>
        <v>Včetně dodávky, montáže závěsů a  pomocného lešení o výšce podlahy do 1900 mm a pro zatížení do 1,5 kPa.</v>
      </c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72">
        <v>7</v>
      </c>
      <c r="B26" s="173" t="s">
        <v>588</v>
      </c>
      <c r="C26" s="190" t="s">
        <v>589</v>
      </c>
      <c r="D26" s="174" t="s">
        <v>230</v>
      </c>
      <c r="E26" s="175">
        <v>10</v>
      </c>
      <c r="F26" s="176"/>
      <c r="G26" s="177">
        <f>ROUND(E26*F26,2)</f>
        <v>0</v>
      </c>
      <c r="H26" s="176"/>
      <c r="I26" s="177">
        <f>ROUND(E26*H26,2)</f>
        <v>0</v>
      </c>
      <c r="J26" s="176"/>
      <c r="K26" s="177">
        <f>ROUND(E26*J26,2)</f>
        <v>0</v>
      </c>
      <c r="L26" s="177">
        <v>21</v>
      </c>
      <c r="M26" s="177">
        <f>G26*(1+L26/100)</f>
        <v>0</v>
      </c>
      <c r="N26" s="177">
        <v>0</v>
      </c>
      <c r="O26" s="177">
        <f>ROUND(E26*N26,2)</f>
        <v>0</v>
      </c>
      <c r="P26" s="177">
        <v>0</v>
      </c>
      <c r="Q26" s="177">
        <f>ROUND(E26*P26,2)</f>
        <v>0</v>
      </c>
      <c r="R26" s="177"/>
      <c r="S26" s="177" t="s">
        <v>133</v>
      </c>
      <c r="T26" s="178" t="s">
        <v>188</v>
      </c>
      <c r="U26" s="158">
        <v>0</v>
      </c>
      <c r="V26" s="158">
        <f>ROUND(E26*U26,2)</f>
        <v>0</v>
      </c>
      <c r="W26" s="158"/>
      <c r="X26" s="158" t="s">
        <v>135</v>
      </c>
      <c r="Y26" s="148"/>
      <c r="Z26" s="148"/>
      <c r="AA26" s="148"/>
      <c r="AB26" s="148"/>
      <c r="AC26" s="148"/>
      <c r="AD26" s="148"/>
      <c r="AE26" s="148"/>
      <c r="AF26" s="148"/>
      <c r="AG26" s="148" t="s">
        <v>136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55"/>
      <c r="B27" s="156"/>
      <c r="C27" s="255" t="s">
        <v>573</v>
      </c>
      <c r="D27" s="256"/>
      <c r="E27" s="256"/>
      <c r="F27" s="256"/>
      <c r="G27" s="256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48"/>
      <c r="Z27" s="148"/>
      <c r="AA27" s="148"/>
      <c r="AB27" s="148"/>
      <c r="AC27" s="148"/>
      <c r="AD27" s="148"/>
      <c r="AE27" s="148"/>
      <c r="AF27" s="148"/>
      <c r="AG27" s="148" t="s">
        <v>204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80">
        <v>8</v>
      </c>
      <c r="B28" s="181" t="s">
        <v>590</v>
      </c>
      <c r="C28" s="192" t="s">
        <v>591</v>
      </c>
      <c r="D28" s="182" t="s">
        <v>274</v>
      </c>
      <c r="E28" s="183">
        <v>1</v>
      </c>
      <c r="F28" s="184"/>
      <c r="G28" s="185">
        <f>ROUND(E28*F28,2)</f>
        <v>0</v>
      </c>
      <c r="H28" s="184"/>
      <c r="I28" s="185">
        <f>ROUND(E28*H28,2)</f>
        <v>0</v>
      </c>
      <c r="J28" s="184"/>
      <c r="K28" s="185">
        <f>ROUND(E28*J28,2)</f>
        <v>0</v>
      </c>
      <c r="L28" s="185">
        <v>21</v>
      </c>
      <c r="M28" s="185">
        <f>G28*(1+L28/100)</f>
        <v>0</v>
      </c>
      <c r="N28" s="185">
        <v>0</v>
      </c>
      <c r="O28" s="185">
        <f>ROUND(E28*N28,2)</f>
        <v>0</v>
      </c>
      <c r="P28" s="185">
        <v>0</v>
      </c>
      <c r="Q28" s="185">
        <f>ROUND(E28*P28,2)</f>
        <v>0</v>
      </c>
      <c r="R28" s="185"/>
      <c r="S28" s="185" t="s">
        <v>181</v>
      </c>
      <c r="T28" s="186" t="s">
        <v>188</v>
      </c>
      <c r="U28" s="158">
        <v>0</v>
      </c>
      <c r="V28" s="158">
        <f>ROUND(E28*U28,2)</f>
        <v>0</v>
      </c>
      <c r="W28" s="158"/>
      <c r="X28" s="158" t="s">
        <v>135</v>
      </c>
      <c r="Y28" s="148"/>
      <c r="Z28" s="148"/>
      <c r="AA28" s="148"/>
      <c r="AB28" s="148"/>
      <c r="AC28" s="148"/>
      <c r="AD28" s="148"/>
      <c r="AE28" s="148"/>
      <c r="AF28" s="148"/>
      <c r="AG28" s="148" t="s">
        <v>136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80">
        <v>9</v>
      </c>
      <c r="B29" s="181" t="s">
        <v>592</v>
      </c>
      <c r="C29" s="192" t="s">
        <v>593</v>
      </c>
      <c r="D29" s="182" t="s">
        <v>274</v>
      </c>
      <c r="E29" s="183">
        <v>2</v>
      </c>
      <c r="F29" s="184"/>
      <c r="G29" s="185">
        <f>ROUND(E29*F29,2)</f>
        <v>0</v>
      </c>
      <c r="H29" s="184"/>
      <c r="I29" s="185">
        <f>ROUND(E29*H29,2)</f>
        <v>0</v>
      </c>
      <c r="J29" s="184"/>
      <c r="K29" s="185">
        <f>ROUND(E29*J29,2)</f>
        <v>0</v>
      </c>
      <c r="L29" s="185">
        <v>21</v>
      </c>
      <c r="M29" s="185">
        <f>G29*(1+L29/100)</f>
        <v>0</v>
      </c>
      <c r="N29" s="185">
        <v>0</v>
      </c>
      <c r="O29" s="185">
        <f>ROUND(E29*N29,2)</f>
        <v>0</v>
      </c>
      <c r="P29" s="185">
        <v>0</v>
      </c>
      <c r="Q29" s="185">
        <f>ROUND(E29*P29,2)</f>
        <v>0</v>
      </c>
      <c r="R29" s="185"/>
      <c r="S29" s="185" t="s">
        <v>181</v>
      </c>
      <c r="T29" s="186" t="s">
        <v>188</v>
      </c>
      <c r="U29" s="158">
        <v>0</v>
      </c>
      <c r="V29" s="158">
        <f>ROUND(E29*U29,2)</f>
        <v>0</v>
      </c>
      <c r="W29" s="158"/>
      <c r="X29" s="158" t="s">
        <v>135</v>
      </c>
      <c r="Y29" s="148"/>
      <c r="Z29" s="148"/>
      <c r="AA29" s="148"/>
      <c r="AB29" s="148"/>
      <c r="AC29" s="148"/>
      <c r="AD29" s="148"/>
      <c r="AE29" s="148"/>
      <c r="AF29" s="148"/>
      <c r="AG29" s="148" t="s">
        <v>136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80">
        <v>10</v>
      </c>
      <c r="B30" s="181" t="s">
        <v>594</v>
      </c>
      <c r="C30" s="192" t="s">
        <v>595</v>
      </c>
      <c r="D30" s="182" t="s">
        <v>274</v>
      </c>
      <c r="E30" s="183">
        <v>8</v>
      </c>
      <c r="F30" s="184"/>
      <c r="G30" s="185">
        <f>ROUND(E30*F30,2)</f>
        <v>0</v>
      </c>
      <c r="H30" s="184"/>
      <c r="I30" s="185">
        <f>ROUND(E30*H30,2)</f>
        <v>0</v>
      </c>
      <c r="J30" s="184"/>
      <c r="K30" s="185">
        <f>ROUND(E30*J30,2)</f>
        <v>0</v>
      </c>
      <c r="L30" s="185">
        <v>21</v>
      </c>
      <c r="M30" s="185">
        <f>G30*(1+L30/100)</f>
        <v>0</v>
      </c>
      <c r="N30" s="185">
        <v>0</v>
      </c>
      <c r="O30" s="185">
        <f>ROUND(E30*N30,2)</f>
        <v>0</v>
      </c>
      <c r="P30" s="185">
        <v>0</v>
      </c>
      <c r="Q30" s="185">
        <f>ROUND(E30*P30,2)</f>
        <v>0</v>
      </c>
      <c r="R30" s="185"/>
      <c r="S30" s="185" t="s">
        <v>181</v>
      </c>
      <c r="T30" s="186" t="s">
        <v>188</v>
      </c>
      <c r="U30" s="158">
        <v>0</v>
      </c>
      <c r="V30" s="158">
        <f>ROUND(E30*U30,2)</f>
        <v>0</v>
      </c>
      <c r="W30" s="158"/>
      <c r="X30" s="158" t="s">
        <v>135</v>
      </c>
      <c r="Y30" s="148"/>
      <c r="Z30" s="148"/>
      <c r="AA30" s="148"/>
      <c r="AB30" s="148"/>
      <c r="AC30" s="148"/>
      <c r="AD30" s="148"/>
      <c r="AE30" s="148"/>
      <c r="AF30" s="148"/>
      <c r="AG30" s="148" t="s">
        <v>136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80">
        <v>11</v>
      </c>
      <c r="B31" s="181" t="s">
        <v>596</v>
      </c>
      <c r="C31" s="192" t="s">
        <v>597</v>
      </c>
      <c r="D31" s="182" t="s">
        <v>274</v>
      </c>
      <c r="E31" s="183">
        <v>1</v>
      </c>
      <c r="F31" s="184"/>
      <c r="G31" s="185">
        <f>ROUND(E31*F31,2)</f>
        <v>0</v>
      </c>
      <c r="H31" s="184"/>
      <c r="I31" s="185">
        <f>ROUND(E31*H31,2)</f>
        <v>0</v>
      </c>
      <c r="J31" s="184"/>
      <c r="K31" s="185">
        <f>ROUND(E31*J31,2)</f>
        <v>0</v>
      </c>
      <c r="L31" s="185">
        <v>21</v>
      </c>
      <c r="M31" s="185">
        <f>G31*(1+L31/100)</f>
        <v>0</v>
      </c>
      <c r="N31" s="185">
        <v>0</v>
      </c>
      <c r="O31" s="185">
        <f>ROUND(E31*N31,2)</f>
        <v>0</v>
      </c>
      <c r="P31" s="185">
        <v>0</v>
      </c>
      <c r="Q31" s="185">
        <f>ROUND(E31*P31,2)</f>
        <v>0</v>
      </c>
      <c r="R31" s="185"/>
      <c r="S31" s="185" t="s">
        <v>181</v>
      </c>
      <c r="T31" s="186" t="s">
        <v>188</v>
      </c>
      <c r="U31" s="158">
        <v>0</v>
      </c>
      <c r="V31" s="158">
        <f>ROUND(E31*U31,2)</f>
        <v>0</v>
      </c>
      <c r="W31" s="158"/>
      <c r="X31" s="158" t="s">
        <v>135</v>
      </c>
      <c r="Y31" s="148"/>
      <c r="Z31" s="148"/>
      <c r="AA31" s="148"/>
      <c r="AB31" s="148"/>
      <c r="AC31" s="148"/>
      <c r="AD31" s="148"/>
      <c r="AE31" s="148"/>
      <c r="AF31" s="148"/>
      <c r="AG31" s="148" t="s">
        <v>136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80">
        <v>12</v>
      </c>
      <c r="B32" s="181" t="s">
        <v>598</v>
      </c>
      <c r="C32" s="192" t="s">
        <v>599</v>
      </c>
      <c r="D32" s="182" t="s">
        <v>449</v>
      </c>
      <c r="E32" s="183">
        <v>0.87829999999999997</v>
      </c>
      <c r="F32" s="184"/>
      <c r="G32" s="185">
        <f>ROUND(E32*F32,2)</f>
        <v>0</v>
      </c>
      <c r="H32" s="184"/>
      <c r="I32" s="185">
        <f>ROUND(E32*H32,2)</f>
        <v>0</v>
      </c>
      <c r="J32" s="184"/>
      <c r="K32" s="185">
        <f>ROUND(E32*J32,2)</f>
        <v>0</v>
      </c>
      <c r="L32" s="185">
        <v>21</v>
      </c>
      <c r="M32" s="185">
        <f>G32*(1+L32/100)</f>
        <v>0</v>
      </c>
      <c r="N32" s="185">
        <v>0</v>
      </c>
      <c r="O32" s="185">
        <f>ROUND(E32*N32,2)</f>
        <v>0</v>
      </c>
      <c r="P32" s="185">
        <v>0</v>
      </c>
      <c r="Q32" s="185">
        <f>ROUND(E32*P32,2)</f>
        <v>0</v>
      </c>
      <c r="R32" s="185"/>
      <c r="S32" s="185" t="s">
        <v>133</v>
      </c>
      <c r="T32" s="186" t="s">
        <v>188</v>
      </c>
      <c r="U32" s="158">
        <v>0</v>
      </c>
      <c r="V32" s="158">
        <f>ROUND(E32*U32,2)</f>
        <v>0</v>
      </c>
      <c r="W32" s="158"/>
      <c r="X32" s="158" t="s">
        <v>450</v>
      </c>
      <c r="Y32" s="148"/>
      <c r="Z32" s="148"/>
      <c r="AA32" s="148"/>
      <c r="AB32" s="148"/>
      <c r="AC32" s="148"/>
      <c r="AD32" s="148"/>
      <c r="AE32" s="148"/>
      <c r="AF32" s="148"/>
      <c r="AG32" s="148" t="s">
        <v>451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x14ac:dyDescent="0.2">
      <c r="A33" s="166" t="s">
        <v>127</v>
      </c>
      <c r="B33" s="167" t="s">
        <v>84</v>
      </c>
      <c r="C33" s="189" t="s">
        <v>85</v>
      </c>
      <c r="D33" s="168"/>
      <c r="E33" s="169"/>
      <c r="F33" s="170"/>
      <c r="G33" s="170">
        <f>SUMIF(AG34:AG34,"&lt;&gt;NOR",G34:G34)</f>
        <v>0</v>
      </c>
      <c r="H33" s="170"/>
      <c r="I33" s="170">
        <f>SUM(I34:I34)</f>
        <v>0</v>
      </c>
      <c r="J33" s="170"/>
      <c r="K33" s="170">
        <f>SUM(K34:K34)</f>
        <v>0</v>
      </c>
      <c r="L33" s="170"/>
      <c r="M33" s="170">
        <f>SUM(M34:M34)</f>
        <v>0</v>
      </c>
      <c r="N33" s="170"/>
      <c r="O33" s="170">
        <f>SUM(O34:O34)</f>
        <v>0</v>
      </c>
      <c r="P33" s="170"/>
      <c r="Q33" s="170">
        <f>SUM(Q34:Q34)</f>
        <v>0</v>
      </c>
      <c r="R33" s="170"/>
      <c r="S33" s="170"/>
      <c r="T33" s="171"/>
      <c r="U33" s="165"/>
      <c r="V33" s="165">
        <f>SUM(V34:V34)</f>
        <v>0</v>
      </c>
      <c r="W33" s="165"/>
      <c r="X33" s="165"/>
      <c r="AG33" t="s">
        <v>128</v>
      </c>
    </row>
    <row r="34" spans="1:60" ht="22.5" outlineLevel="1" x14ac:dyDescent="0.2">
      <c r="A34" s="180">
        <v>13</v>
      </c>
      <c r="B34" s="181" t="s">
        <v>600</v>
      </c>
      <c r="C34" s="192" t="s">
        <v>601</v>
      </c>
      <c r="D34" s="182" t="s">
        <v>131</v>
      </c>
      <c r="E34" s="183">
        <v>6</v>
      </c>
      <c r="F34" s="184"/>
      <c r="G34" s="185">
        <f>ROUND(E34*F34,2)</f>
        <v>0</v>
      </c>
      <c r="H34" s="184"/>
      <c r="I34" s="185">
        <f>ROUND(E34*H34,2)</f>
        <v>0</v>
      </c>
      <c r="J34" s="184"/>
      <c r="K34" s="185">
        <f>ROUND(E34*J34,2)</f>
        <v>0</v>
      </c>
      <c r="L34" s="185">
        <v>21</v>
      </c>
      <c r="M34" s="185">
        <f>G34*(1+L34/100)</f>
        <v>0</v>
      </c>
      <c r="N34" s="185">
        <v>6.0999999999999997E-4</v>
      </c>
      <c r="O34" s="185">
        <f>ROUND(E34*N34,2)</f>
        <v>0</v>
      </c>
      <c r="P34" s="185">
        <v>0</v>
      </c>
      <c r="Q34" s="185">
        <f>ROUND(E34*P34,2)</f>
        <v>0</v>
      </c>
      <c r="R34" s="185"/>
      <c r="S34" s="185" t="s">
        <v>133</v>
      </c>
      <c r="T34" s="186" t="s">
        <v>188</v>
      </c>
      <c r="U34" s="158">
        <v>0</v>
      </c>
      <c r="V34" s="158">
        <f>ROUND(E34*U34,2)</f>
        <v>0</v>
      </c>
      <c r="W34" s="158"/>
      <c r="X34" s="158" t="s">
        <v>135</v>
      </c>
      <c r="Y34" s="148"/>
      <c r="Z34" s="148"/>
      <c r="AA34" s="148"/>
      <c r="AB34" s="148"/>
      <c r="AC34" s="148"/>
      <c r="AD34" s="148"/>
      <c r="AE34" s="148"/>
      <c r="AF34" s="148"/>
      <c r="AG34" s="148" t="s">
        <v>136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x14ac:dyDescent="0.2">
      <c r="A35" s="166" t="s">
        <v>127</v>
      </c>
      <c r="B35" s="167" t="s">
        <v>99</v>
      </c>
      <c r="C35" s="189" t="s">
        <v>27</v>
      </c>
      <c r="D35" s="168"/>
      <c r="E35" s="169"/>
      <c r="F35" s="170"/>
      <c r="G35" s="170">
        <f>SUMIF(AG36:AG37,"&lt;&gt;NOR",G36:G37)</f>
        <v>0</v>
      </c>
      <c r="H35" s="170"/>
      <c r="I35" s="170">
        <f>SUM(I36:I37)</f>
        <v>0</v>
      </c>
      <c r="J35" s="170"/>
      <c r="K35" s="170">
        <f>SUM(K36:K37)</f>
        <v>0</v>
      </c>
      <c r="L35" s="170"/>
      <c r="M35" s="170">
        <f>SUM(M36:M37)</f>
        <v>0</v>
      </c>
      <c r="N35" s="170"/>
      <c r="O35" s="170">
        <f>SUM(O36:O37)</f>
        <v>0</v>
      </c>
      <c r="P35" s="170"/>
      <c r="Q35" s="170">
        <f>SUM(Q36:Q37)</f>
        <v>0</v>
      </c>
      <c r="R35" s="170"/>
      <c r="S35" s="170"/>
      <c r="T35" s="171"/>
      <c r="U35" s="165"/>
      <c r="V35" s="165">
        <f>SUM(V36:V37)</f>
        <v>0</v>
      </c>
      <c r="W35" s="165"/>
      <c r="X35" s="165"/>
      <c r="AG35" t="s">
        <v>128</v>
      </c>
    </row>
    <row r="36" spans="1:60" ht="22.5" outlineLevel="1" x14ac:dyDescent="0.2">
      <c r="A36" s="180">
        <v>14</v>
      </c>
      <c r="B36" s="181" t="s">
        <v>602</v>
      </c>
      <c r="C36" s="192" t="s">
        <v>603</v>
      </c>
      <c r="D36" s="182" t="s">
        <v>198</v>
      </c>
      <c r="E36" s="183">
        <v>1</v>
      </c>
      <c r="F36" s="184"/>
      <c r="G36" s="185">
        <f>ROUND(E36*F36,2)</f>
        <v>0</v>
      </c>
      <c r="H36" s="184"/>
      <c r="I36" s="185">
        <f>ROUND(E36*H36,2)</f>
        <v>0</v>
      </c>
      <c r="J36" s="184"/>
      <c r="K36" s="185">
        <f>ROUND(E36*J36,2)</f>
        <v>0</v>
      </c>
      <c r="L36" s="185">
        <v>21</v>
      </c>
      <c r="M36" s="185">
        <f>G36*(1+L36/100)</f>
        <v>0</v>
      </c>
      <c r="N36" s="185">
        <v>0</v>
      </c>
      <c r="O36" s="185">
        <f>ROUND(E36*N36,2)</f>
        <v>0</v>
      </c>
      <c r="P36" s="185">
        <v>0</v>
      </c>
      <c r="Q36" s="185">
        <f>ROUND(E36*P36,2)</f>
        <v>0</v>
      </c>
      <c r="R36" s="185"/>
      <c r="S36" s="185" t="s">
        <v>181</v>
      </c>
      <c r="T36" s="186" t="s">
        <v>188</v>
      </c>
      <c r="U36" s="158">
        <v>0</v>
      </c>
      <c r="V36" s="158">
        <f>ROUND(E36*U36,2)</f>
        <v>0</v>
      </c>
      <c r="W36" s="158"/>
      <c r="X36" s="158" t="s">
        <v>135</v>
      </c>
      <c r="Y36" s="148"/>
      <c r="Z36" s="148"/>
      <c r="AA36" s="148"/>
      <c r="AB36" s="148"/>
      <c r="AC36" s="148"/>
      <c r="AD36" s="148"/>
      <c r="AE36" s="148"/>
      <c r="AF36" s="148"/>
      <c r="AG36" s="148" t="s">
        <v>136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72">
        <v>15</v>
      </c>
      <c r="B37" s="173" t="s">
        <v>604</v>
      </c>
      <c r="C37" s="190" t="s">
        <v>605</v>
      </c>
      <c r="D37" s="174" t="s">
        <v>198</v>
      </c>
      <c r="E37" s="175">
        <v>1</v>
      </c>
      <c r="F37" s="176"/>
      <c r="G37" s="177">
        <f>ROUND(E37*F37,2)</f>
        <v>0</v>
      </c>
      <c r="H37" s="176"/>
      <c r="I37" s="177">
        <f>ROUND(E37*H37,2)</f>
        <v>0</v>
      </c>
      <c r="J37" s="176"/>
      <c r="K37" s="177">
        <f>ROUND(E37*J37,2)</f>
        <v>0</v>
      </c>
      <c r="L37" s="177">
        <v>21</v>
      </c>
      <c r="M37" s="177">
        <f>G37*(1+L37/100)</f>
        <v>0</v>
      </c>
      <c r="N37" s="177">
        <v>0</v>
      </c>
      <c r="O37" s="177">
        <f>ROUND(E37*N37,2)</f>
        <v>0</v>
      </c>
      <c r="P37" s="177">
        <v>0</v>
      </c>
      <c r="Q37" s="177">
        <f>ROUND(E37*P37,2)</f>
        <v>0</v>
      </c>
      <c r="R37" s="177"/>
      <c r="S37" s="177" t="s">
        <v>181</v>
      </c>
      <c r="T37" s="178" t="s">
        <v>188</v>
      </c>
      <c r="U37" s="158">
        <v>0</v>
      </c>
      <c r="V37" s="158">
        <f>ROUND(E37*U37,2)</f>
        <v>0</v>
      </c>
      <c r="W37" s="158"/>
      <c r="X37" s="158" t="s">
        <v>135</v>
      </c>
      <c r="Y37" s="148"/>
      <c r="Z37" s="148"/>
      <c r="AA37" s="148"/>
      <c r="AB37" s="148"/>
      <c r="AC37" s="148"/>
      <c r="AD37" s="148"/>
      <c r="AE37" s="148"/>
      <c r="AF37" s="148"/>
      <c r="AG37" s="148" t="s">
        <v>136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x14ac:dyDescent="0.2">
      <c r="A38" s="3"/>
      <c r="B38" s="4"/>
      <c r="C38" s="195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AE38">
        <v>15</v>
      </c>
      <c r="AF38">
        <v>21</v>
      </c>
      <c r="AG38" t="s">
        <v>114</v>
      </c>
    </row>
    <row r="39" spans="1:60" x14ac:dyDescent="0.2">
      <c r="A39" s="151"/>
      <c r="B39" s="152" t="s">
        <v>29</v>
      </c>
      <c r="C39" s="196"/>
      <c r="D39" s="153"/>
      <c r="E39" s="154"/>
      <c r="F39" s="154"/>
      <c r="G39" s="188">
        <f>G8+G33+G35</f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AE39">
        <f>SUMIF(L7:L37,AE38,G7:G37)</f>
        <v>0</v>
      </c>
      <c r="AF39">
        <f>SUMIF(L7:L37,AF38,G7:G37)</f>
        <v>0</v>
      </c>
      <c r="AG39" t="s">
        <v>567</v>
      </c>
    </row>
    <row r="40" spans="1:60" x14ac:dyDescent="0.2">
      <c r="C40" s="197"/>
      <c r="D40" s="10"/>
      <c r="AG40" t="s">
        <v>568</v>
      </c>
    </row>
    <row r="41" spans="1:60" x14ac:dyDescent="0.2">
      <c r="D41" s="10"/>
    </row>
    <row r="42" spans="1:60" x14ac:dyDescent="0.2">
      <c r="D42" s="10"/>
    </row>
    <row r="43" spans="1:60" x14ac:dyDescent="0.2">
      <c r="D43" s="10"/>
    </row>
    <row r="44" spans="1:60" x14ac:dyDescent="0.2">
      <c r="D44" s="10"/>
    </row>
    <row r="45" spans="1:60" x14ac:dyDescent="0.2">
      <c r="D45" s="10"/>
    </row>
    <row r="46" spans="1:60" x14ac:dyDescent="0.2">
      <c r="D46" s="10"/>
    </row>
    <row r="47" spans="1:60" x14ac:dyDescent="0.2">
      <c r="D47" s="10"/>
    </row>
    <row r="48" spans="1:60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rj00toAadnA1L1HZ+1s19yefrrfB2mTgXHseqg2a+MFQFb8zYkGpg1VFX6ICOpDP8HhlXrtrdhx8p2u0yrdDUg==" saltValue="LQUyt1JRQz/vCNev8Z75UQ==" spinCount="100000" sheet="1"/>
  <mergeCells count="16">
    <mergeCell ref="C13:G13"/>
    <mergeCell ref="A1:G1"/>
    <mergeCell ref="C2:G2"/>
    <mergeCell ref="C3:G3"/>
    <mergeCell ref="C4:G4"/>
    <mergeCell ref="C11:G11"/>
    <mergeCell ref="C21:G21"/>
    <mergeCell ref="C23:G23"/>
    <mergeCell ref="C25:G25"/>
    <mergeCell ref="C27:G27"/>
    <mergeCell ref="C14:G14"/>
    <mergeCell ref="C15:G15"/>
    <mergeCell ref="C16:G16"/>
    <mergeCell ref="C18:G18"/>
    <mergeCell ref="C19:G19"/>
    <mergeCell ref="C20:G20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SO 01 01 Pol</vt:lpstr>
      <vt:lpstr>SO 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01 Pol'!Názvy_tisku</vt:lpstr>
      <vt:lpstr>'SO 01 02 Pol'!Názvy_tisku</vt:lpstr>
      <vt:lpstr>oadresa</vt:lpstr>
      <vt:lpstr>Stavba!Objednatel</vt:lpstr>
      <vt:lpstr>Stavba!Objekt</vt:lpstr>
      <vt:lpstr>'SO 01 01 Pol'!Oblast_tisku</vt:lpstr>
      <vt:lpstr>'SO 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Valenta</dc:creator>
  <cp:lastModifiedBy>Podatelna</cp:lastModifiedBy>
  <cp:lastPrinted>2022-05-09T08:54:06Z</cp:lastPrinted>
  <dcterms:created xsi:type="dcterms:W3CDTF">2009-04-08T07:15:50Z</dcterms:created>
  <dcterms:modified xsi:type="dcterms:W3CDTF">2022-05-09T08:55:05Z</dcterms:modified>
</cp:coreProperties>
</file>