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3\!Zakázky\P-08-2023 - Rekonstrukce ŠK, ZŠ Újezd u Brna\09 ROZPOČET\!FINAL\"/>
    </mc:Choice>
  </mc:AlternateContent>
  <xr:revisionPtr revIDLastSave="0" documentId="8_{2D23486D-2A73-4B53-AF3F-CC211A438091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Pol'!$A$1:$X$220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I50" i="1"/>
  <c r="G42" i="1"/>
  <c r="F42" i="1"/>
  <c r="G41" i="1"/>
  <c r="F41" i="1"/>
  <c r="G39" i="1"/>
  <c r="G43" i="1" s="1"/>
  <c r="G25" i="1" s="1"/>
  <c r="A25" i="1" s="1"/>
  <c r="F39" i="1"/>
  <c r="G219" i="12"/>
  <c r="BA217" i="12"/>
  <c r="BA215" i="12"/>
  <c r="BA210" i="12"/>
  <c r="BA208" i="12"/>
  <c r="BA206" i="12"/>
  <c r="BA204" i="12"/>
  <c r="G8" i="12"/>
  <c r="O8" i="12"/>
  <c r="V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G20" i="12"/>
  <c r="G21" i="12"/>
  <c r="I21" i="12"/>
  <c r="I20" i="12" s="1"/>
  <c r="K21" i="12"/>
  <c r="M21" i="12"/>
  <c r="M20" i="12" s="1"/>
  <c r="O21" i="12"/>
  <c r="Q21" i="12"/>
  <c r="Q20" i="12" s="1"/>
  <c r="V21" i="12"/>
  <c r="G27" i="12"/>
  <c r="I27" i="12"/>
  <c r="K27" i="12"/>
  <c r="K20" i="12" s="1"/>
  <c r="M27" i="12"/>
  <c r="O27" i="12"/>
  <c r="O20" i="12" s="1"/>
  <c r="Q27" i="12"/>
  <c r="V27" i="12"/>
  <c r="V20" i="12" s="1"/>
  <c r="G30" i="12"/>
  <c r="I30" i="12"/>
  <c r="K30" i="12"/>
  <c r="M30" i="12"/>
  <c r="O30" i="12"/>
  <c r="Q30" i="12"/>
  <c r="V30" i="12"/>
  <c r="G37" i="12"/>
  <c r="M37" i="12" s="1"/>
  <c r="I37" i="12"/>
  <c r="K37" i="12"/>
  <c r="O37" i="12"/>
  <c r="Q37" i="12"/>
  <c r="V37" i="12"/>
  <c r="G44" i="12"/>
  <c r="I44" i="12"/>
  <c r="G45" i="12"/>
  <c r="M45" i="12" s="1"/>
  <c r="M44" i="12" s="1"/>
  <c r="I45" i="12"/>
  <c r="K45" i="12"/>
  <c r="K44" i="12" s="1"/>
  <c r="O45" i="12"/>
  <c r="O44" i="12" s="1"/>
  <c r="Q45" i="12"/>
  <c r="Q44" i="12" s="1"/>
  <c r="V45" i="12"/>
  <c r="V44" i="12" s="1"/>
  <c r="G49" i="12"/>
  <c r="G50" i="12"/>
  <c r="I50" i="12"/>
  <c r="K50" i="12"/>
  <c r="K49" i="12" s="1"/>
  <c r="M50" i="12"/>
  <c r="O50" i="12"/>
  <c r="O49" i="12" s="1"/>
  <c r="Q50" i="12"/>
  <c r="Q49" i="12" s="1"/>
  <c r="V50" i="12"/>
  <c r="V49" i="12" s="1"/>
  <c r="G52" i="12"/>
  <c r="I52" i="12"/>
  <c r="I49" i="12" s="1"/>
  <c r="K52" i="12"/>
  <c r="M52" i="12"/>
  <c r="O52" i="12"/>
  <c r="Q52" i="12"/>
  <c r="V52" i="12"/>
  <c r="G54" i="12"/>
  <c r="I54" i="12"/>
  <c r="K54" i="12"/>
  <c r="M54" i="12"/>
  <c r="O54" i="12"/>
  <c r="Q54" i="12"/>
  <c r="V54" i="12"/>
  <c r="G59" i="12"/>
  <c r="M59" i="12" s="1"/>
  <c r="I59" i="12"/>
  <c r="K59" i="12"/>
  <c r="O59" i="12"/>
  <c r="Q59" i="12"/>
  <c r="V59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73" i="12"/>
  <c r="V73" i="12"/>
  <c r="G74" i="12"/>
  <c r="I74" i="12"/>
  <c r="I73" i="12" s="1"/>
  <c r="K74" i="12"/>
  <c r="K73" i="12" s="1"/>
  <c r="M74" i="12"/>
  <c r="M73" i="12" s="1"/>
  <c r="O74" i="12"/>
  <c r="O73" i="12" s="1"/>
  <c r="Q74" i="12"/>
  <c r="Q73" i="12" s="1"/>
  <c r="V74" i="12"/>
  <c r="G77" i="12"/>
  <c r="G76" i="12" s="1"/>
  <c r="I77" i="12"/>
  <c r="I76" i="12" s="1"/>
  <c r="K77" i="12"/>
  <c r="K76" i="12" s="1"/>
  <c r="M77" i="12"/>
  <c r="M76" i="12" s="1"/>
  <c r="O77" i="12"/>
  <c r="Q77" i="12"/>
  <c r="Q76" i="12" s="1"/>
  <c r="V77" i="12"/>
  <c r="V76" i="12" s="1"/>
  <c r="G83" i="12"/>
  <c r="M83" i="12" s="1"/>
  <c r="I83" i="12"/>
  <c r="K83" i="12"/>
  <c r="O83" i="12"/>
  <c r="O76" i="12" s="1"/>
  <c r="Q83" i="12"/>
  <c r="V83" i="12"/>
  <c r="G90" i="12"/>
  <c r="M90" i="12" s="1"/>
  <c r="I90" i="12"/>
  <c r="K90" i="12"/>
  <c r="O90" i="12"/>
  <c r="Q90" i="12"/>
  <c r="V90" i="12"/>
  <c r="G100" i="12"/>
  <c r="I100" i="12"/>
  <c r="K100" i="12"/>
  <c r="M100" i="12"/>
  <c r="O100" i="12"/>
  <c r="Q100" i="12"/>
  <c r="V100" i="12"/>
  <c r="G105" i="12"/>
  <c r="I105" i="12"/>
  <c r="K105" i="12"/>
  <c r="M105" i="12"/>
  <c r="O105" i="12"/>
  <c r="Q105" i="12"/>
  <c r="V105" i="12"/>
  <c r="K107" i="12"/>
  <c r="O107" i="12"/>
  <c r="G108" i="12"/>
  <c r="M108" i="12" s="1"/>
  <c r="I108" i="12"/>
  <c r="K108" i="12"/>
  <c r="O108" i="12"/>
  <c r="Q108" i="12"/>
  <c r="Q107" i="12" s="1"/>
  <c r="V108" i="12"/>
  <c r="V107" i="12" s="1"/>
  <c r="G111" i="12"/>
  <c r="G107" i="12" s="1"/>
  <c r="I111" i="12"/>
  <c r="I107" i="12" s="1"/>
  <c r="K111" i="12"/>
  <c r="O111" i="12"/>
  <c r="Q111" i="12"/>
  <c r="V111" i="12"/>
  <c r="V113" i="12"/>
  <c r="G114" i="12"/>
  <c r="M114" i="12" s="1"/>
  <c r="I114" i="12"/>
  <c r="K114" i="12"/>
  <c r="K113" i="12" s="1"/>
  <c r="O114" i="12"/>
  <c r="Q114" i="12"/>
  <c r="V114" i="12"/>
  <c r="G116" i="12"/>
  <c r="I116" i="12"/>
  <c r="I113" i="12" s="1"/>
  <c r="K116" i="12"/>
  <c r="M116" i="12"/>
  <c r="O116" i="12"/>
  <c r="O113" i="12" s="1"/>
  <c r="Q116" i="12"/>
  <c r="V116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4" i="12"/>
  <c r="M12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Q113" i="12" s="1"/>
  <c r="V129" i="12"/>
  <c r="G138" i="12"/>
  <c r="I138" i="12"/>
  <c r="K138" i="12"/>
  <c r="M138" i="12"/>
  <c r="O138" i="12"/>
  <c r="Q138" i="12"/>
  <c r="V138" i="12"/>
  <c r="G141" i="12"/>
  <c r="I141" i="12"/>
  <c r="K141" i="12"/>
  <c r="M141" i="12"/>
  <c r="O141" i="12"/>
  <c r="Q141" i="12"/>
  <c r="V141" i="12"/>
  <c r="G149" i="12"/>
  <c r="M149" i="12" s="1"/>
  <c r="I149" i="12"/>
  <c r="K149" i="12"/>
  <c r="O149" i="12"/>
  <c r="Q149" i="12"/>
  <c r="V149" i="12"/>
  <c r="G151" i="12"/>
  <c r="I151" i="12"/>
  <c r="K151" i="12"/>
  <c r="G152" i="12"/>
  <c r="I152" i="12"/>
  <c r="K152" i="12"/>
  <c r="M152" i="12"/>
  <c r="O152" i="12"/>
  <c r="O151" i="12" s="1"/>
  <c r="Q152" i="12"/>
  <c r="Q151" i="12" s="1"/>
  <c r="V152" i="12"/>
  <c r="V151" i="12" s="1"/>
  <c r="G158" i="12"/>
  <c r="M158" i="12" s="1"/>
  <c r="I158" i="12"/>
  <c r="K158" i="12"/>
  <c r="O158" i="12"/>
  <c r="Q158" i="12"/>
  <c r="V158" i="12"/>
  <c r="G161" i="12"/>
  <c r="I161" i="12"/>
  <c r="K161" i="12"/>
  <c r="M161" i="12"/>
  <c r="O161" i="12"/>
  <c r="Q161" i="12"/>
  <c r="V161" i="12"/>
  <c r="G165" i="12"/>
  <c r="M165" i="12" s="1"/>
  <c r="I165" i="12"/>
  <c r="K165" i="12"/>
  <c r="O165" i="12"/>
  <c r="Q165" i="12"/>
  <c r="V165" i="12"/>
  <c r="I166" i="12"/>
  <c r="K166" i="12"/>
  <c r="G167" i="12"/>
  <c r="M167" i="12" s="1"/>
  <c r="I167" i="12"/>
  <c r="K167" i="12"/>
  <c r="O167" i="12"/>
  <c r="O166" i="12" s="1"/>
  <c r="Q167" i="12"/>
  <c r="Q166" i="12" s="1"/>
  <c r="V167" i="12"/>
  <c r="V166" i="12" s="1"/>
  <c r="G169" i="12"/>
  <c r="G166" i="12" s="1"/>
  <c r="I169" i="12"/>
  <c r="K169" i="12"/>
  <c r="O169" i="12"/>
  <c r="Q169" i="12"/>
  <c r="V169" i="12"/>
  <c r="G173" i="12"/>
  <c r="I173" i="12"/>
  <c r="K173" i="12"/>
  <c r="M173" i="12"/>
  <c r="O173" i="12"/>
  <c r="Q173" i="12"/>
  <c r="V173" i="12"/>
  <c r="G177" i="12"/>
  <c r="G176" i="12" s="1"/>
  <c r="I177" i="12"/>
  <c r="I176" i="12" s="1"/>
  <c r="K177" i="12"/>
  <c r="K176" i="12" s="1"/>
  <c r="M177" i="12"/>
  <c r="O177" i="12"/>
  <c r="O176" i="12" s="1"/>
  <c r="Q177" i="12"/>
  <c r="V177" i="12"/>
  <c r="V176" i="12" s="1"/>
  <c r="G191" i="12"/>
  <c r="M191" i="12" s="1"/>
  <c r="I191" i="12"/>
  <c r="K191" i="12"/>
  <c r="O191" i="12"/>
  <c r="Q191" i="12"/>
  <c r="Q176" i="12" s="1"/>
  <c r="V191" i="12"/>
  <c r="G193" i="12"/>
  <c r="M193" i="12" s="1"/>
  <c r="I193" i="12"/>
  <c r="K193" i="12"/>
  <c r="O193" i="12"/>
  <c r="Q193" i="12"/>
  <c r="V193" i="12"/>
  <c r="Q195" i="12"/>
  <c r="V195" i="12"/>
  <c r="G196" i="12"/>
  <c r="M196" i="12" s="1"/>
  <c r="I196" i="12"/>
  <c r="K196" i="12"/>
  <c r="K195" i="12" s="1"/>
  <c r="O196" i="12"/>
  <c r="Q196" i="12"/>
  <c r="V196" i="12"/>
  <c r="G198" i="12"/>
  <c r="I198" i="12"/>
  <c r="I195" i="12" s="1"/>
  <c r="K198" i="12"/>
  <c r="M198" i="12"/>
  <c r="O198" i="12"/>
  <c r="O195" i="12" s="1"/>
  <c r="Q198" i="12"/>
  <c r="V198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G203" i="12"/>
  <c r="I203" i="12"/>
  <c r="K203" i="12"/>
  <c r="K202" i="12" s="1"/>
  <c r="M203" i="12"/>
  <c r="O203" i="12"/>
  <c r="O202" i="12" s="1"/>
  <c r="Q203" i="12"/>
  <c r="Q202" i="12" s="1"/>
  <c r="V203" i="12"/>
  <c r="V202" i="12" s="1"/>
  <c r="G205" i="12"/>
  <c r="I205" i="12"/>
  <c r="K205" i="12"/>
  <c r="M205" i="12"/>
  <c r="O205" i="12"/>
  <c r="Q205" i="12"/>
  <c r="V205" i="12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1" i="12"/>
  <c r="M211" i="12" s="1"/>
  <c r="I211" i="12"/>
  <c r="I202" i="12" s="1"/>
  <c r="K211" i="12"/>
  <c r="O211" i="12"/>
  <c r="Q211" i="12"/>
  <c r="V211" i="12"/>
  <c r="V213" i="12"/>
  <c r="G214" i="12"/>
  <c r="M214" i="12" s="1"/>
  <c r="M213" i="12" s="1"/>
  <c r="I214" i="12"/>
  <c r="K214" i="12"/>
  <c r="K213" i="12" s="1"/>
  <c r="O214" i="12"/>
  <c r="Q214" i="12"/>
  <c r="V214" i="12"/>
  <c r="G216" i="12"/>
  <c r="I216" i="12"/>
  <c r="I213" i="12" s="1"/>
  <c r="K216" i="12"/>
  <c r="M216" i="12"/>
  <c r="O216" i="12"/>
  <c r="O213" i="12" s="1"/>
  <c r="Q216" i="12"/>
  <c r="Q213" i="12" s="1"/>
  <c r="V216" i="12"/>
  <c r="AE219" i="12"/>
  <c r="I20" i="1"/>
  <c r="I19" i="1"/>
  <c r="I18" i="1"/>
  <c r="I17" i="1"/>
  <c r="F43" i="1"/>
  <c r="G23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I64" i="1" l="1"/>
  <c r="J63" i="1" s="1"/>
  <c r="J60" i="1"/>
  <c r="J55" i="1"/>
  <c r="A26" i="1"/>
  <c r="G26" i="1"/>
  <c r="H39" i="1"/>
  <c r="I39" i="1" s="1"/>
  <c r="I43" i="1" s="1"/>
  <c r="J39" i="1" s="1"/>
  <c r="J43" i="1" s="1"/>
  <c r="A23" i="1"/>
  <c r="G28" i="1"/>
  <c r="M195" i="12"/>
  <c r="M49" i="12"/>
  <c r="M202" i="12"/>
  <c r="M113" i="12"/>
  <c r="M151" i="12"/>
  <c r="M176" i="12"/>
  <c r="AF219" i="12"/>
  <c r="M169" i="12"/>
  <c r="M166" i="12" s="1"/>
  <c r="M111" i="12"/>
  <c r="M107" i="12" s="1"/>
  <c r="G213" i="12"/>
  <c r="G195" i="12"/>
  <c r="G113" i="12"/>
  <c r="I21" i="1"/>
  <c r="H43" i="1"/>
  <c r="J54" i="1" l="1"/>
  <c r="J52" i="1"/>
  <c r="J58" i="1"/>
  <c r="J61" i="1"/>
  <c r="J59" i="1"/>
  <c r="J51" i="1"/>
  <c r="J50" i="1"/>
  <c r="J57" i="1"/>
  <c r="J62" i="1"/>
  <c r="J53" i="1"/>
  <c r="J56" i="1"/>
  <c r="J41" i="1"/>
  <c r="J42" i="1"/>
  <c r="G24" i="1"/>
  <c r="A27" i="1" s="1"/>
  <c r="A24" i="1"/>
  <c r="J64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Valenta</author>
  </authors>
  <commentList>
    <comment ref="S6" authorId="0" shapeId="0" xr:uid="{4C75EE43-5AE6-42F0-AFC4-07BC88CC85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21B5E3-984C-4A09-8B34-7462863B5F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<sst xmlns="http://schemas.openxmlformats.org/spreadsheetml/2006/main" count="914" uniqueCount="354">
  <si>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</si>
  <si>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</si>
  <si>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</si>
  <si>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</si>
  <si>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</si>
  <si>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</si>
  <si>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</si>
  <si>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</si>
  <si>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</si>
  <si>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</si>
  <si>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</si>
  <si>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</si>
  <si>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</si>
  <si>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</si>
  <si>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</si>
  <si>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</si>
  <si>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</si>
  <si>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</si>
  <si>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</si>
  <si>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</si>
  <si>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</si>
  <si>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</si>
  <si>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</si>
  <si>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</si>
  <si>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</si>
  <si>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</si>
  <si>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</si>
  <si>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</si>
  <si>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</si>
  <si>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</si>
  <si>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</si>
  <si>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</si>
  <si>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</si>
  <si>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</si>
  <si>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</si>
  <si>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</si>
  <si>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</si>
  <si>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</si>
  <si>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</si>
  <si>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</si>
  <si>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</si>
  <si>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</si>
  <si>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</si>
  <si>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</si>
  <si>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Architektonicko stavební řešení</t>
  </si>
  <si>
    <t>SO 01</t>
  </si>
  <si>
    <t xml:space="preserve"> Oprava podlahy</t>
  </si>
  <si>
    <t>Objekt:</t>
  </si>
  <si>
    <t>Rozpočet:</t>
  </si>
  <si>
    <t>P-08-2023</t>
  </si>
  <si>
    <t>Rekonstrukce školní kuchyně, ZŠ Újezd u Brna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</si>
  <si>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</si>
  <si>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</si>
  <si>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</si>
  <si>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</si>
  <si>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</si>
  <si>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</si>
  <si>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</si>
  <si>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</si>
  <si>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</si>
  <si>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</si>
  <si>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</si>
  <si>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</si>
  <si>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</si>
  <si>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</si>
  <si>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</si>
  <si>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</si>
  <si>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</si>
  <si>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</si>
  <si>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</si>
  <si>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</si>
  <si>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</si>
  <si>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</si>
  <si>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</si>
  <si>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</si>
  <si>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</si>
  <si>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</si>
  <si>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</si>
  <si>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</si>
  <si>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</si>
  <si>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</si>
  <si>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</si>
  <si>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</si>
  <si>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</si>
  <si>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</si>
  <si>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</si>
  <si>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</si>
  <si>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</si>
  <si>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</si>
  <si>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</si>
  <si>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</si>
  <si>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</si>
  <si>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</si>
  <si>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</si>
  <si>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</si>
  <si>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</si>
  <si>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</si>
  <si>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</si>
  <si>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</si>
  <si>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</si>
  <si>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</si>
  <si>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</si>
  <si>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</si>
  <si>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</si>
  <si>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</si>
  <si>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</si>
  <si>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</si>
  <si>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</si>
  <si>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</si>
  <si>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</si>
  <si>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</si>
  <si>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</si>
  <si>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612421626R00</t>
  </si>
  <si>
    <t>Omítky vnitřní stěn vápenné nebo vápenocementové v podlaží i ve schodišti hladké</t>
  </si>
  <si>
    <t>m2</t>
  </si>
  <si>
    <t>801-1</t>
  </si>
  <si>
    <t>RTS 21/ I</t>
  </si>
  <si>
    <t>RTS 23/ I</t>
  </si>
  <si>
    <t>Práce</t>
  </si>
  <si>
    <t>POL1_</t>
  </si>
  <si>
    <t xml:space="preserve">omítka pod sokl : </t>
  </si>
  <si>
    <t>VV</t>
  </si>
  <si>
    <t>1.04 : (0,075+0,51+0,125+1,29+0,175+0,05+0,615+0,28+0,28+0,5+1,0+0,36)*0,1</t>
  </si>
  <si>
    <t>(0,89+0,04+0,085+0,49+0,5+0,125+0,225+0,5+2,78+0,51+0,22)*0,1</t>
  </si>
  <si>
    <t xml:space="preserve">omítka pod obklady : </t>
  </si>
  <si>
    <t>1.17 : (0,89+0,19+1,1+0,3+0,33+0,3+1,82+0,14+1,85)*0,15</t>
  </si>
  <si>
    <t>(2,17+2,79+0,7+0,1+07+1,46+0,7+0,1+0,7+0,65)*0,15</t>
  </si>
  <si>
    <t>1.18 : (0,585+0,04+0,79+0,17+0,79+5,08+0,645+2,61+0,31+0,33+0,31+2,38+1,57+0,7+0,1)*0,15</t>
  </si>
  <si>
    <t>(0,7+0,85+0,475+2,52+2,9+2,34+0,46+0,57+0,46+1,25+2,06+0,26+0,84+3,005)*0,15</t>
  </si>
  <si>
    <t>(0,35+0,46+2,52+0,4+0,49+0,4+2,52+0,4+2,49+0,17+0,19+0,17+1,935+0,4+2,53)*0,15</t>
  </si>
  <si>
    <t>(0,4+0,29+3,97+0,19+3,97+0,52+2,5)*0,15</t>
  </si>
  <si>
    <t>631313511RM1</t>
  </si>
  <si>
    <t xml:space="preserve">Mazanina z betonu prostého tl. přes 80 do 120 mm třídy C 12/15,  </t>
  </si>
  <si>
    <t>m3</t>
  </si>
  <si>
    <t>(z kameniva) hlazená dřevěným hladítkem</t>
  </si>
  <si>
    <t>SPI</t>
  </si>
  <si>
    <t>Včetně vytvoření dilatačních spár, bez zaplnění.</t>
  </si>
  <si>
    <t>POP</t>
  </si>
  <si>
    <t>1.04 : 13,67*0,12</t>
  </si>
  <si>
    <t>1.17 : 10,48*0,12</t>
  </si>
  <si>
    <t>1.18 : 91,39*0,12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</si>
  <si>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</si>
  <si>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</si>
  <si>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</si>
  <si>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Odkaz na mn. položky pořadí 2 : 13,86480</t>
  </si>
  <si>
    <t>631361921RT5</t>
  </si>
  <si>
    <t>Výztuž mazanin z betonů a z lehkých betonů ze svařovaných sítí průměr drátu 6 mm, velikost oka 150/150 mm</t>
  </si>
  <si>
    <t>t</t>
  </si>
  <si>
    <t>včetně distančních prvků</t>
  </si>
  <si>
    <t>1.04 : 13,67*3,03/1000</t>
  </si>
  <si>
    <t>1.17 : 10,48*3,03/1000</t>
  </si>
  <si>
    <t>1.18 : 91,39*3,03/1000</t>
  </si>
  <si>
    <t>Mezisoučet</t>
  </si>
  <si>
    <t>stykování 15% : 0,35009*0,15</t>
  </si>
  <si>
    <t>713191221R00</t>
  </si>
  <si>
    <t>Izolace tepelné běžných konstrukcí - doplňky obložení stěn pásky 100 mm, včetně dodávky materiálu</t>
  </si>
  <si>
    <t>m</t>
  </si>
  <si>
    <t>800-713</t>
  </si>
  <si>
    <t>1.04 : 2,465+3,675+1,0+2,25+1,475+0,49+0,5+1,35+0,5+2,78+0,51+1,195+0,51+0,125</t>
  </si>
  <si>
    <t>1.17 : 2,08+1,1+0,3+0,33+0,3+1,82+0,14+1,85+2,17+2,79+0,7+0,1+07+1,46+0,7+0,1+0,7+0,65</t>
  </si>
  <si>
    <t>1.18 : 1,975+0,79+0,17+0,79+5,08+0,645+2,61+0,31+0,33+0,31+2,38+1,57+0,7+0,1</t>
  </si>
  <si>
    <t>0,7+0,85+0,475+2,52+2,9+2,34+0,46+0,57+0,46+1,25+2,06+0,26+0,84+3,005</t>
  </si>
  <si>
    <t>0,35+0,46+2,52+0,4+0,49+0,4+2,52+0,4+2,49+0,17+0,19+0,17+1,935+0,4+2,53</t>
  </si>
  <si>
    <t>0,4+0,29+3,97+0,19+3,97+0,52+2,5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</si>
  <si>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</si>
  <si>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</si>
  <si>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POL1_1</t>
  </si>
  <si>
    <t>1.04 : 13,67</t>
  </si>
  <si>
    <t>1.17 : 10,48</t>
  </si>
  <si>
    <t>1.18 : 91,39</t>
  </si>
  <si>
    <t>965042241RT4</t>
  </si>
  <si>
    <t>Bourání podkladů pod dlažby nebo litých celistvých dlažeb a mazanin  betonových nebo z litého asfaltu, tloušťky přes 100 mm, plochy přes 4 m2</t>
  </si>
  <si>
    <t>801-3</t>
  </si>
  <si>
    <t>965049112R00</t>
  </si>
  <si>
    <t>Bourání podkladů pod dlažby nebo litých celistvých dlažeb a mazanin  příplatek za bourání mazanin vyztužených svařovanou sítí, tloušťky přes 100 mm</t>
  </si>
  <si>
    <t>965081713RT2</t>
  </si>
  <si>
    <t>Bourání podlah z keramických dlaždic, tloušťky do 10 mm, plochy přes 1 m2</t>
  </si>
  <si>
    <t>bez podkladního lože, s jakoukoliv výplní spár</t>
  </si>
  <si>
    <t>965081702R00</t>
  </si>
  <si>
    <t>Bourání podlah Soklíků z dlažeb keramických tloušťky do 10 mm, výšky do 100 mm</t>
  </si>
  <si>
    <t>1.04 : 0,075+0,51+0,125+1,29+0,175+0,05+0,615+0,28+0,28+0,5+1,0+0,36</t>
  </si>
  <si>
    <t>0,89+0,04+0,085+0,49+0,5+0,125+0,225+0,5+2,78+0,51+0,22</t>
  </si>
  <si>
    <t>978013191R00</t>
  </si>
  <si>
    <t>Otlučení omítek vápenných nebo vápenocementových vnitřních s vyškrabáním spár, s očištěním zdiva stěn, v rozsahu do 100 %</t>
  </si>
  <si>
    <t>Odkaz na mn. položky pořadí 1 : 14,01075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</si>
  <si>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</si>
  <si>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</si>
  <si>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</si>
  <si>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999281105R00</t>
  </si>
  <si>
    <t xml:space="preserve">Přesun hmot pro opravy a údržbu objektů pro opravy a údržbu dosavadních objektů včetně vnějších plášťů_x000D_
 výšky do 6 m,  </t>
  </si>
  <si>
    <t>801-4</t>
  </si>
  <si>
    <t>Přesun hmot</t>
  </si>
  <si>
    <t>POL7_</t>
  </si>
  <si>
    <t>oborů 801, 803, 811 a 812</t>
  </si>
  <si>
    <t>711212000R00</t>
  </si>
  <si>
    <t>Izolace proti vodě nátěr podkladní pod hydroizolační stěrky</t>
  </si>
  <si>
    <t>800-711</t>
  </si>
  <si>
    <t xml:space="preserve">Pod dlažbu : </t>
  </si>
  <si>
    <t>Odkaz na mn. položky pořadí 9 : 115,54000</t>
  </si>
  <si>
    <t/>
  </si>
  <si>
    <t xml:space="preserve">Pod obklady pás 150 mm nad podlahou a pod sokl : </t>
  </si>
  <si>
    <t>711212002R00</t>
  </si>
  <si>
    <t>Izolace proti vodě stěrka hydroizolační  proti vlhkosti</t>
  </si>
  <si>
    <t>dvouvrstvá</t>
  </si>
  <si>
    <t>711212601R00</t>
  </si>
  <si>
    <t>Izolace proti vodě doplňky_x000D_
 těsnicí pás š.120 mm do spoje podlaha-stěna</t>
  </si>
  <si>
    <t xml:space="preserve">napojení dlažby na obklad/sokl : </t>
  </si>
  <si>
    <t>1.17 : 0,89+0,19+1,1+0,3+0,33+0,3+1,82+0,14+1,85</t>
  </si>
  <si>
    <t>2,17+2,79+0,7+0,1+07+1,46+0,7+0,1+0,7+0,65</t>
  </si>
  <si>
    <t>1.18 : 0,585+0,04+0,79+0,17+0,79+5,08+0,645+2,61+0,31+0,33+0,31+2,38+1,57+0,7+0,1</t>
  </si>
  <si>
    <t>711212611R00</t>
  </si>
  <si>
    <t>Izolace proti vodě doplňky_x000D_
 těsnicí pás šířky 120 mm do svislých koutů</t>
  </si>
  <si>
    <t xml:space="preserve">rohy a kouty stěn (obklad i sokl) : </t>
  </si>
  <si>
    <t>1.04 : 16*0,1</t>
  </si>
  <si>
    <t>1.17 : 18*0,15</t>
  </si>
  <si>
    <t>1.18 : 50*0,15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</si>
  <si>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</si>
  <si>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</si>
  <si>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</si>
  <si>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721-001</t>
  </si>
  <si>
    <t>Zednické zapravení nových vpustí vč. hydroizolačního napojení</t>
  </si>
  <si>
    <t xml:space="preserve">ks    </t>
  </si>
  <si>
    <t>Vlastní</t>
  </si>
  <si>
    <t>Indiv</t>
  </si>
  <si>
    <t>1.17 : 1</t>
  </si>
  <si>
    <t>1.18 : 2+2</t>
  </si>
  <si>
    <t>998721201R00</t>
  </si>
  <si>
    <t>Přesun hmot pro vnitřní kanalizaci v objektech výšky do 6 m</t>
  </si>
  <si>
    <t>800-721</t>
  </si>
  <si>
    <t>50 m vodorovně, měřeno od těžiště půdorysné plochy skládky do těžiště půdorysné plochy objektu</t>
  </si>
  <si>
    <t>771101101R00</t>
  </si>
  <si>
    <t xml:space="preserve">Příprava podkladu pod dlažby vysávání podkladů pod keramickou dlažbu průmyslovým vysavačem </t>
  </si>
  <si>
    <t>800-771</t>
  </si>
  <si>
    <t>771101210R00</t>
  </si>
  <si>
    <t>Příprava podkladu pod dlažby penetrace podkladu pod dlažby</t>
  </si>
  <si>
    <t xml:space="preserve">-1.03 : </t>
  </si>
  <si>
    <t>Odkaz na mn. položky pořadí 21 : 115,54000</t>
  </si>
  <si>
    <t>771111122R00</t>
  </si>
  <si>
    <t>Doplňkové práce při kladení dlažeb montáž podlahových lišt přechodových</t>
  </si>
  <si>
    <t>1.04/chodba kuchyně : 0,9</t>
  </si>
  <si>
    <t>771475014R00</t>
  </si>
  <si>
    <t>Montáž soklíků z dlaždic keramických výšky 100 mm, soklíků vodorovných, kladených do flexibilního tmele</t>
  </si>
  <si>
    <t xml:space="preserve">1.04 : </t>
  </si>
  <si>
    <t>Odkaz na mn. položky pořadí 10 : 11,62500</t>
  </si>
  <si>
    <t>771479001R00</t>
  </si>
  <si>
    <t>Montáž soklíků z dlaždic keramických Řezání dlaždic pro soklíky</t>
  </si>
  <si>
    <t>771575109RU1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</si>
  <si>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</si>
  <si>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</si>
  <si>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</si>
  <si>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</si>
  <si>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Odkaz na mn. položky pořadí 16 : 97,28000</t>
  </si>
  <si>
    <t xml:space="preserve">vnitřní kouty stěn a u zárubní : </t>
  </si>
  <si>
    <t>1.04 : 23*0,1</t>
  </si>
  <si>
    <t>1.17 : 13*0,15</t>
  </si>
  <si>
    <t>1.18 : 28*0,15</t>
  </si>
  <si>
    <t>5537000111R</t>
  </si>
  <si>
    <t>lišta přechodová; pro podlahy o stejné výšce; materiál eloxovaný hliník; š = 30,0 mm; h = 4,1 mm; l = 930 mm; samolepicí; stříbro</t>
  </si>
  <si>
    <t>kus</t>
  </si>
  <si>
    <t>SPCM</t>
  </si>
  <si>
    <t>Specifikace</t>
  </si>
  <si>
    <t>POL3_</t>
  </si>
  <si>
    <t xml:space="preserve">1.04/chodba kuchyně : </t>
  </si>
  <si>
    <t>Odkaz na mn. položky pořadí 23 : 0,90000</t>
  </si>
  <si>
    <t>597642031RX</t>
  </si>
  <si>
    <t>Keramická dlažba rektifikovaná 300x300x9 mm, protiskluznost R11C, otěruvzdornost PEI5</t>
  </si>
  <si>
    <t xml:space="preserve">dlažba : </t>
  </si>
  <si>
    <t xml:space="preserve">sokl v=100 mm : </t>
  </si>
  <si>
    <t>Odkaz na mn. položky pořadí 10 : 11,62500*0,1</t>
  </si>
  <si>
    <t>prořez 15% : 116,70250*0,15</t>
  </si>
  <si>
    <t>998771201R00</t>
  </si>
  <si>
    <t>Přesun hmot pro podlahy z dlaždic v objektech výšky do 6 m</t>
  </si>
  <si>
    <t>50 m vodorovně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</si>
  <si>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</si>
  <si>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</si>
  <si>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 xml:space="preserve">Pod obklady a sokl : </t>
  </si>
  <si>
    <t>781475112RU1</t>
  </si>
  <si>
    <t>Montáž obkladů vnitřních z dlaždic keramických 150 x 150 mm,  , kladených do flexibilního tmele</t>
  </si>
  <si>
    <t xml:space="preserve">1.17 a 1.18 : </t>
  </si>
  <si>
    <t>Odkaz na mn. položky pořadí 12 : 12,84825</t>
  </si>
  <si>
    <t>59781346R</t>
  </si>
  <si>
    <t>obklad keramický š = 148 mm; l = 148 mm; h = 6,0 mm; pro interiér; barva bílá; lesk</t>
  </si>
  <si>
    <t xml:space="preserve">vč. ztratného 15% : </t>
  </si>
  <si>
    <t>Odkaz na mn. položky pořadí 12 : 12,84825*1,15</t>
  </si>
  <si>
    <t>998781201R00</t>
  </si>
  <si>
    <t>Přesun hmot pro obklady keramické v objektech výšky do 6 m</t>
  </si>
  <si>
    <t>783201821R00</t>
  </si>
  <si>
    <t>Odstranění nátěrů z kovových doplňk.konstrukcí opálením nebo oklepáním</t>
  </si>
  <si>
    <t>800-783</t>
  </si>
  <si>
    <t>ocelové zárubně 1.04/chodba kuchyně : 1*(2*2,02+0,9)*0,25</t>
  </si>
  <si>
    <t>783222110R00</t>
  </si>
  <si>
    <t xml:space="preserve">Nátěry kov.stavebních doplňk.konstrukcí syntetické 2x email,  </t>
  </si>
  <si>
    <t>včetně pomocného lešení.</t>
  </si>
  <si>
    <t xml:space="preserve">ocelové zárubně 1.04/chodba kuchyně : </t>
  </si>
  <si>
    <t>Odkaz na mn. položky pořadí 35 : 1,23500</t>
  </si>
  <si>
    <t>783226100R00</t>
  </si>
  <si>
    <t xml:space="preserve">Nátěry kov.stavebních doplňk.konstrukcí syntetické základní,  </t>
  </si>
  <si>
    <t>784402801R00</t>
  </si>
  <si>
    <t>Odstranění maleb oškrabáním, v místnostech do 3,8 m</t>
  </si>
  <si>
    <t>800-784</t>
  </si>
  <si>
    <t xml:space="preserve">stropy : </t>
  </si>
  <si>
    <t xml:space="preserve">stěny bez obkladů a soklu : </t>
  </si>
  <si>
    <t>1.04 : (2,465+3,675+1,0+2,25+1,475+0,49+0,5+1,35+0,5+2,78+0,51+1,195+0,51+0,125)*(3,3-0,1)</t>
  </si>
  <si>
    <t>1.17 : (2,08+1,1+0,3+0,33+0,3+1,82+0,14+1,85)*(3,3-1,8)</t>
  </si>
  <si>
    <t>(2,17+2,79+0,7+0,1+07+1,46+0,7+0,1+0,7+0,65)*(3,3-1,8)</t>
  </si>
  <si>
    <t>1.18 : (1,975+0,79+0,17+0,79+5,08+0,645+2,61+0,31+0,33+0,31+2,38+1,57+0,7+0,1)*(3,3-1,8)</t>
  </si>
  <si>
    <t>(0,7+0,85+0,475+2,52+2,9+2,34+0,46+0,57+0,46+1,25+2,06+0,26+0,84+3,005)*(3,3-1,8)</t>
  </si>
  <si>
    <t>(0,35+0,46+2,52+0,4+0,49+0,4+2,52+0,4+2,49+0,17+0,19+0,17+1,935+0,4+2,53)*(3,3-1,8)</t>
  </si>
  <si>
    <t>(0,4+0,29+3,97+0,19+3,97+0,52+2,5)*(3,3-1,8)</t>
  </si>
  <si>
    <t>784251101R00</t>
  </si>
  <si>
    <t>Příprava povrchu Penetrace (napouštění) podkladu vodní emulze, jednonásobná</t>
  </si>
  <si>
    <t>Odkaz na mn. položky pořadí 38 : 307,78750</t>
  </si>
  <si>
    <t>784255342R00</t>
  </si>
  <si>
    <t>Malby z malířských směsí akrylátová disperze,  , barevné, dvojnásobné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</si>
  <si>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</si>
  <si>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</si>
  <si>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</si>
  <si>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</si>
  <si>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</si>
  <si>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</si>
  <si>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</si>
  <si>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</si>
  <si>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</si>
  <si>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</si>
  <si>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</si>
  <si>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</si>
  <si>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</si>
  <si>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</si>
  <si>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</si>
  <si>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</si>
  <si>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</si>
  <si>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</si>
  <si>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</si>
  <si>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</si>
  <si>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</si>
  <si>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</si>
  <si>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</si>
  <si>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</si>
  <si>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</si>
  <si>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</si>
  <si>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</si>
  <si>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POL99_8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</si>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</sst>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fGOme6UawP32ROtKpgCFCVGJ68YM9m4D2YUrHSaMKQysGoo7fe2IHdqHyEk2U1TNYk7MMc72UJrZFihsrCs6Yg==" saltValue="TXG4yZ3LHBID+5xzIaeQC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450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SUMIF(F50:F63,A16,I50:I63)+SUMIF(F50:F63,"PSU",I50:I63)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SUMIF(F50:F63,A17,I50:I63)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SUMIF(F50:F63,A18,I50:I63)</f>
        <v>0</v>
      </c>
      <c r="J18" s="85"/>
    </row>
    <row r="19" spans="1:10" ht="23.25" customHeight="1" x14ac:dyDescent="0.2">
      <c r="A19" s="196" t="s">
        <v>82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SUMIF(F50:F63,A19,I50:I63)</f>
        <v>0</v>
      </c>
      <c r="J19" s="85"/>
    </row>
    <row r="20" spans="1:10" ht="23.25" customHeight="1" x14ac:dyDescent="0.2">
      <c r="A20" s="196" t="s">
        <v>83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SUMIF(F50:F63,A20,I50:I63)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'SO 01 01 Pol'!AE219</f>
        <v>0</v>
      </c>
      <c r="G39" s="150">
        <f>'SO 01 01 Pol'!AF219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01 01 Pol'!AE219</f>
        <v>0</v>
      </c>
      <c r="G41" s="156">
        <f>'SO 01 01 Pol'!AF219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01 01 Pol'!AE219</f>
        <v>0</v>
      </c>
      <c r="G42" s="151">
        <f>'SO 01 01 Pol'!AF219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53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55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56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57</v>
      </c>
      <c r="C50" s="185" t="s">
        <v>58</v>
      </c>
      <c r="D50" s="186"/>
      <c r="E50" s="186"/>
      <c r="F50" s="192" t="s">
        <v>24</v>
      </c>
      <c r="G50" s="193"/>
      <c r="H50" s="193"/>
      <c r="I50" s="193">
        <f>'SO 01 01 Pol'!G8</f>
        <v>0</v>
      </c>
      <c r="J50" s="190" t="str">
        <f>IF(I64=0,"",I50/I64*100)</f>
        <v/>
      </c>
    </row>
    <row r="51" spans="1:10" ht="36.75" customHeight="1" x14ac:dyDescent="0.2">
      <c r="A51" s="179"/>
      <c r="B51" s="184" t="s">
        <v>59</v>
      </c>
      <c r="C51" s="185" t="s">
        <v>60</v>
      </c>
      <c r="D51" s="186"/>
      <c r="E51" s="186"/>
      <c r="F51" s="192" t="s">
        <v>24</v>
      </c>
      <c r="G51" s="193"/>
      <c r="H51" s="193"/>
      <c r="I51" s="193">
        <f>'SO 01 01 Pol'!G20</f>
        <v>0</v>
      </c>
      <c r="J51" s="190" t="str">
        <f>IF(I64=0,"",I51/I64*100)</f>
        <v/>
      </c>
    </row>
    <row r="52" spans="1:10" ht="36.75" customHeight="1" x14ac:dyDescent="0.2">
      <c r="A52" s="179"/>
      <c r="B52" s="184" t="s">
        <v>61</v>
      </c>
      <c r="C52" s="185" t="s">
        <v>62</v>
      </c>
      <c r="D52" s="186"/>
      <c r="E52" s="186"/>
      <c r="F52" s="192" t="s">
        <v>24</v>
      </c>
      <c r="G52" s="193"/>
      <c r="H52" s="193"/>
      <c r="I52" s="193">
        <f>'SO 01 01 Pol'!G44</f>
        <v>0</v>
      </c>
      <c r="J52" s="190" t="str">
        <f>IF(I64=0,"",I52/I64*100)</f>
        <v/>
      </c>
    </row>
    <row r="53" spans="1:10" ht="36.75" customHeight="1" x14ac:dyDescent="0.2">
      <c r="A53" s="179"/>
      <c r="B53" s="184" t="s">
        <v>63</v>
      </c>
      <c r="C53" s="185" t="s">
        <v>64</v>
      </c>
      <c r="D53" s="186"/>
      <c r="E53" s="186"/>
      <c r="F53" s="192" t="s">
        <v>24</v>
      </c>
      <c r="G53" s="193"/>
      <c r="H53" s="193"/>
      <c r="I53" s="193">
        <f>'SO 01 01 Pol'!G49</f>
        <v>0</v>
      </c>
      <c r="J53" s="190" t="str">
        <f>IF(I64=0,"",I53/I64*100)</f>
        <v/>
      </c>
    </row>
    <row r="54" spans="1:10" ht="36.75" customHeight="1" x14ac:dyDescent="0.2">
      <c r="A54" s="179"/>
      <c r="B54" s="184" t="s">
        <v>65</v>
      </c>
      <c r="C54" s="185" t="s">
        <v>66</v>
      </c>
      <c r="D54" s="186"/>
      <c r="E54" s="186"/>
      <c r="F54" s="192" t="s">
        <v>24</v>
      </c>
      <c r="G54" s="193"/>
      <c r="H54" s="193"/>
      <c r="I54" s="193">
        <f>'SO 01 01 Pol'!G73</f>
        <v>0</v>
      </c>
      <c r="J54" s="190" t="str">
        <f>IF(I64=0,"",I54/I64*100)</f>
        <v/>
      </c>
    </row>
    <row r="55" spans="1:10" ht="36.75" customHeight="1" x14ac:dyDescent="0.2">
      <c r="A55" s="179"/>
      <c r="B55" s="184" t="s">
        <v>67</v>
      </c>
      <c r="C55" s="185" t="s">
        <v>68</v>
      </c>
      <c r="D55" s="186"/>
      <c r="E55" s="186"/>
      <c r="F55" s="192" t="s">
        <v>25</v>
      </c>
      <c r="G55" s="193"/>
      <c r="H55" s="193"/>
      <c r="I55" s="193">
        <f>'SO 01 01 Pol'!G76</f>
        <v>0</v>
      </c>
      <c r="J55" s="190" t="str">
        <f>IF(I64=0,"",I55/I64*100)</f>
        <v/>
      </c>
    </row>
    <row r="56" spans="1:10" ht="36.75" customHeight="1" x14ac:dyDescent="0.2">
      <c r="A56" s="179"/>
      <c r="B56" s="184" t="s">
        <v>69</v>
      </c>
      <c r="C56" s="185" t="s">
        <v>70</v>
      </c>
      <c r="D56" s="186"/>
      <c r="E56" s="186"/>
      <c r="F56" s="192" t="s">
        <v>25</v>
      </c>
      <c r="G56" s="193"/>
      <c r="H56" s="193"/>
      <c r="I56" s="193">
        <f>'SO 01 01 Pol'!G107</f>
        <v>0</v>
      </c>
      <c r="J56" s="190" t="str">
        <f>IF(I64=0,"",I56/I64*100)</f>
        <v/>
      </c>
    </row>
    <row r="57" spans="1:10" ht="36.75" customHeight="1" x14ac:dyDescent="0.2">
      <c r="A57" s="179"/>
      <c r="B57" s="184" t="s">
        <v>71</v>
      </c>
      <c r="C57" s="185" t="s">
        <v>72</v>
      </c>
      <c r="D57" s="186"/>
      <c r="E57" s="186"/>
      <c r="F57" s="192" t="s">
        <v>25</v>
      </c>
      <c r="G57" s="193"/>
      <c r="H57" s="193"/>
      <c r="I57" s="193">
        <f>'SO 01 01 Pol'!G113</f>
        <v>0</v>
      </c>
      <c r="J57" s="190" t="str">
        <f>IF(I64=0,"",I57/I64*100)</f>
        <v/>
      </c>
    </row>
    <row r="58" spans="1:10" ht="36.75" customHeight="1" x14ac:dyDescent="0.2">
      <c r="A58" s="179"/>
      <c r="B58" s="184" t="s">
        <v>73</v>
      </c>
      <c r="C58" s="185" t="s">
        <v>74</v>
      </c>
      <c r="D58" s="186"/>
      <c r="E58" s="186"/>
      <c r="F58" s="192" t="s">
        <v>25</v>
      </c>
      <c r="G58" s="193"/>
      <c r="H58" s="193"/>
      <c r="I58" s="193">
        <f>'SO 01 01 Pol'!G151</f>
        <v>0</v>
      </c>
      <c r="J58" s="190" t="str">
        <f>IF(I64=0,"",I58/I64*100)</f>
        <v/>
      </c>
    </row>
    <row r="59" spans="1:10" ht="36.75" customHeight="1" x14ac:dyDescent="0.2">
      <c r="A59" s="179"/>
      <c r="B59" s="184" t="s">
        <v>75</v>
      </c>
      <c r="C59" s="185" t="s">
        <v>76</v>
      </c>
      <c r="D59" s="186"/>
      <c r="E59" s="186"/>
      <c r="F59" s="192" t="s">
        <v>25</v>
      </c>
      <c r="G59" s="193"/>
      <c r="H59" s="193"/>
      <c r="I59" s="193">
        <f>'SO 01 01 Pol'!G166</f>
        <v>0</v>
      </c>
      <c r="J59" s="190" t="str">
        <f>IF(I64=0,"",I59/I64*100)</f>
        <v/>
      </c>
    </row>
    <row r="60" spans="1:10" ht="36.75" customHeight="1" x14ac:dyDescent="0.2">
      <c r="A60" s="179"/>
      <c r="B60" s="184" t="s">
        <v>77</v>
      </c>
      <c r="C60" s="185" t="s">
        <v>78</v>
      </c>
      <c r="D60" s="186"/>
      <c r="E60" s="186"/>
      <c r="F60" s="192" t="s">
        <v>25</v>
      </c>
      <c r="G60" s="193"/>
      <c r="H60" s="193"/>
      <c r="I60" s="193">
        <f>'SO 01 01 Pol'!G176</f>
        <v>0</v>
      </c>
      <c r="J60" s="190" t="str">
        <f>IF(I64=0,"",I60/I64*100)</f>
        <v/>
      </c>
    </row>
    <row r="61" spans="1:10" ht="36.75" customHeight="1" x14ac:dyDescent="0.2">
      <c r="A61" s="179"/>
      <c r="B61" s="184" t="s">
        <v>79</v>
      </c>
      <c r="C61" s="185" t="s">
        <v>80</v>
      </c>
      <c r="D61" s="186"/>
      <c r="E61" s="186"/>
      <c r="F61" s="192" t="s">
        <v>81</v>
      </c>
      <c r="G61" s="193"/>
      <c r="H61" s="193"/>
      <c r="I61" s="193">
        <f>'SO 01 01 Pol'!G195</f>
        <v>0</v>
      </c>
      <c r="J61" s="190" t="str">
        <f>IF(I64=0,"",I61/I64*100)</f>
        <v/>
      </c>
    </row>
    <row r="62" spans="1:10" ht="36.75" customHeight="1" x14ac:dyDescent="0.2">
      <c r="A62" s="179"/>
      <c r="B62" s="184" t="s">
        <v>82</v>
      </c>
      <c r="C62" s="185" t="s">
        <v>27</v>
      </c>
      <c r="D62" s="186"/>
      <c r="E62" s="186"/>
      <c r="F62" s="192" t="s">
        <v>82</v>
      </c>
      <c r="G62" s="193"/>
      <c r="H62" s="193"/>
      <c r="I62" s="193">
        <f>'SO 01 01 Pol'!G202</f>
        <v>0</v>
      </c>
      <c r="J62" s="190" t="str">
        <f>IF(I64=0,"",I62/I64*100)</f>
        <v/>
      </c>
    </row>
    <row r="63" spans="1:10" ht="36.75" customHeight="1" x14ac:dyDescent="0.2">
      <c r="A63" s="179"/>
      <c r="B63" s="184" t="s">
        <v>83</v>
      </c>
      <c r="C63" s="185" t="s">
        <v>28</v>
      </c>
      <c r="D63" s="186"/>
      <c r="E63" s="186"/>
      <c r="F63" s="192" t="s">
        <v>83</v>
      </c>
      <c r="G63" s="193"/>
      <c r="H63" s="193"/>
      <c r="I63" s="193">
        <f>'SO 01 01 Pol'!G213</f>
        <v>0</v>
      </c>
      <c r="J63" s="190" t="str">
        <f>IF(I64=0,"",I63/I64*100)</f>
        <v/>
      </c>
    </row>
    <row r="64" spans="1:10" ht="25.5" customHeight="1" x14ac:dyDescent="0.2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SUM(I50:I63)</f>
        <v>0</v>
      </c>
      <c r="J64" s="191">
        <f>SUM(J50:J63)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algorithmName="SHA-512" hashValue="horxk6o9pU/sEfF/mu/2TTiNNb0qLiN3BbfP+aJEmQjwVzl2FO1WH0DqnTJta0erLRekay7wmxnL+cs4JCsvwQ==" saltValue="RWWPIQ/Bx31nXDPUaOegv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V7ap7jlH7R23CeRl1kKy+JGj+iyOFvltpU4E2xphXrJ+1CE5bl5jlKZaMmUvg36XGq+XXb0U7WoRQ8S2FTuw+w==" saltValue="OxpSSnotV83kblYtJ4Mlg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07796-A101-47A7-AACC-333B8734E45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84</v>
      </c>
      <c r="B1" s="197"/>
      <c r="C1" s="197"/>
      <c r="D1" s="197"/>
      <c r="E1" s="197"/>
      <c r="F1" s="197"/>
      <c r="G1" s="197"/>
      <c r="AG1" t="s">
        <v>85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86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86</v>
      </c>
      <c r="AG3" t="s">
        <v>87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88</v>
      </c>
    </row>
    <row r="5" spans="1:60" x14ac:dyDescent="0.2">
      <c r="D5" s="10"/>
    </row>
    <row r="6" spans="1:60" ht="38.25" x14ac:dyDescent="0.2">
      <c r="A6" s="208" t="s">
        <v>89</v>
      </c>
      <c r="B6" s="210" t="s">
        <v>90</v>
      </c>
      <c r="C6" s="210" t="s">
        <v>91</v>
      </c>
      <c r="D6" s="209" t="s">
        <v>92</v>
      </c>
      <c r="E6" s="208" t="s">
        <v>93</v>
      </c>
      <c r="F6" s="207" t="s">
        <v>94</v>
      </c>
      <c r="G6" s="208" t="s">
        <v>29</v>
      </c>
      <c r="H6" s="211" t="s">
        <v>30</v>
      </c>
      <c r="I6" s="211" t="s">
        <v>95</v>
      </c>
      <c r="J6" s="211" t="s">
        <v>31</v>
      </c>
      <c r="K6" s="211" t="s">
        <v>96</v>
      </c>
      <c r="L6" s="211" t="s">
        <v>97</v>
      </c>
      <c r="M6" s="211" t="s">
        <v>98</v>
      </c>
      <c r="N6" s="211" t="s">
        <v>99</v>
      </c>
      <c r="O6" s="211" t="s">
        <v>100</v>
      </c>
      <c r="P6" s="211" t="s">
        <v>101</v>
      </c>
      <c r="Q6" s="211" t="s">
        <v>102</v>
      </c>
      <c r="R6" s="211" t="s">
        <v>103</v>
      </c>
      <c r="S6" s="211" t="s">
        <v>104</v>
      </c>
      <c r="T6" s="211" t="s">
        <v>105</v>
      </c>
      <c r="U6" s="211" t="s">
        <v>106</v>
      </c>
      <c r="V6" s="211" t="s">
        <v>107</v>
      </c>
      <c r="W6" s="211" t="s">
        <v>108</v>
      </c>
      <c r="X6" s="211" t="s">
        <v>109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9" t="s">
        <v>110</v>
      </c>
      <c r="B8" s="230" t="s">
        <v>57</v>
      </c>
      <c r="C8" s="256" t="s">
        <v>58</v>
      </c>
      <c r="D8" s="231"/>
      <c r="E8" s="232"/>
      <c r="F8" s="233"/>
      <c r="G8" s="233">
        <f>SUMIF(AG9:AG19,"&lt;&gt;NOR",G9:G19)</f>
        <v>0</v>
      </c>
      <c r="H8" s="233"/>
      <c r="I8" s="233">
        <f>SUM(I9:I19)</f>
        <v>0</v>
      </c>
      <c r="J8" s="233"/>
      <c r="K8" s="233">
        <f>SUM(K9:K19)</f>
        <v>0</v>
      </c>
      <c r="L8" s="233"/>
      <c r="M8" s="233">
        <f>SUM(M9:M19)</f>
        <v>0</v>
      </c>
      <c r="N8" s="233"/>
      <c r="O8" s="233">
        <f>SUM(O9:O19)</f>
        <v>0.62</v>
      </c>
      <c r="P8" s="233"/>
      <c r="Q8" s="233">
        <f>SUM(Q9:Q19)</f>
        <v>0</v>
      </c>
      <c r="R8" s="233"/>
      <c r="S8" s="233"/>
      <c r="T8" s="234"/>
      <c r="U8" s="228"/>
      <c r="V8" s="228">
        <f>SUM(V9:V19)</f>
        <v>8.41</v>
      </c>
      <c r="W8" s="228"/>
      <c r="X8" s="228"/>
      <c r="AG8" t="s">
        <v>111</v>
      </c>
    </row>
    <row r="9" spans="1:60" outlineLevel="1" x14ac:dyDescent="0.2">
      <c r="A9" s="235">
        <v>1</v>
      </c>
      <c r="B9" s="236" t="s">
        <v>112</v>
      </c>
      <c r="C9" s="257" t="s">
        <v>113</v>
      </c>
      <c r="D9" s="237" t="s">
        <v>114</v>
      </c>
      <c r="E9" s="238">
        <v>14.01075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4.4139999999999999E-2</v>
      </c>
      <c r="O9" s="240">
        <f>ROUND(E9*N9,2)</f>
        <v>0.62</v>
      </c>
      <c r="P9" s="240">
        <v>0</v>
      </c>
      <c r="Q9" s="240">
        <f>ROUND(E9*P9,2)</f>
        <v>0</v>
      </c>
      <c r="R9" s="240" t="s">
        <v>115</v>
      </c>
      <c r="S9" s="240" t="s">
        <v>116</v>
      </c>
      <c r="T9" s="241" t="s">
        <v>117</v>
      </c>
      <c r="U9" s="222">
        <v>0.6</v>
      </c>
      <c r="V9" s="222">
        <f>ROUND(E9*U9,2)</f>
        <v>8.41</v>
      </c>
      <c r="W9" s="222"/>
      <c r="X9" s="222" t="s">
        <v>118</v>
      </c>
      <c r="Y9" s="212"/>
      <c r="Z9" s="212"/>
      <c r="AA9" s="212"/>
      <c r="AB9" s="212"/>
      <c r="AC9" s="212"/>
      <c r="AD9" s="212"/>
      <c r="AE9" s="212"/>
      <c r="AF9" s="212"/>
      <c r="AG9" s="212" t="s">
        <v>119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8" t="s">
        <v>120</v>
      </c>
      <c r="D10" s="224"/>
      <c r="E10" s="225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121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8" t="s">
        <v>122</v>
      </c>
      <c r="D11" s="224"/>
      <c r="E11" s="225">
        <v>0.52600000000000002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121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8" t="s">
        <v>123</v>
      </c>
      <c r="D12" s="224"/>
      <c r="E12" s="225">
        <v>0.63649999999999995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121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8" t="s">
        <v>124</v>
      </c>
      <c r="D13" s="224"/>
      <c r="E13" s="225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121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8" t="s">
        <v>125</v>
      </c>
      <c r="D14" s="224"/>
      <c r="E14" s="225">
        <v>1.038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121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8" t="s">
        <v>126</v>
      </c>
      <c r="D15" s="224"/>
      <c r="E15" s="225">
        <v>2.4554999999999998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121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33.75" outlineLevel="1" x14ac:dyDescent="0.2">
      <c r="A16" s="219"/>
      <c r="B16" s="220"/>
      <c r="C16" s="258" t="s">
        <v>127</v>
      </c>
      <c r="D16" s="224"/>
      <c r="E16" s="225">
        <v>2.4615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121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8" t="s">
        <v>128</v>
      </c>
      <c r="D17" s="224"/>
      <c r="E17" s="225">
        <v>2.8035000000000001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121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8" t="s">
        <v>129</v>
      </c>
      <c r="D18" s="224"/>
      <c r="E18" s="225">
        <v>2.3137500000000002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121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8" t="s">
        <v>130</v>
      </c>
      <c r="D19" s="224"/>
      <c r="E19" s="225">
        <v>1.776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121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29" t="s">
        <v>110</v>
      </c>
      <c r="B20" s="230" t="s">
        <v>59</v>
      </c>
      <c r="C20" s="256" t="s">
        <v>60</v>
      </c>
      <c r="D20" s="231"/>
      <c r="E20" s="232"/>
      <c r="F20" s="233"/>
      <c r="G20" s="233">
        <f>SUMIF(AG21:AG43,"&lt;&gt;NOR",G21:G43)</f>
        <v>0</v>
      </c>
      <c r="H20" s="233"/>
      <c r="I20" s="233">
        <f>SUM(I21:I43)</f>
        <v>0</v>
      </c>
      <c r="J20" s="233"/>
      <c r="K20" s="233">
        <f>SUM(K21:K43)</f>
        <v>0</v>
      </c>
      <c r="L20" s="233"/>
      <c r="M20" s="233">
        <f>SUM(M21:M43)</f>
        <v>0</v>
      </c>
      <c r="N20" s="233"/>
      <c r="O20" s="233">
        <f>SUM(O21:O43)</f>
        <v>35.44</v>
      </c>
      <c r="P20" s="233"/>
      <c r="Q20" s="233">
        <f>SUM(Q21:Q43)</f>
        <v>0</v>
      </c>
      <c r="R20" s="233"/>
      <c r="S20" s="233"/>
      <c r="T20" s="234"/>
      <c r="U20" s="228"/>
      <c r="V20" s="228">
        <f>SUM(V21:V43)</f>
        <v>52.92</v>
      </c>
      <c r="W20" s="228"/>
      <c r="X20" s="228"/>
      <c r="AG20" t="s">
        <v>111</v>
      </c>
    </row>
    <row r="21" spans="1:60" outlineLevel="1" x14ac:dyDescent="0.2">
      <c r="A21" s="235">
        <v>2</v>
      </c>
      <c r="B21" s="236" t="s">
        <v>131</v>
      </c>
      <c r="C21" s="257" t="s">
        <v>132</v>
      </c>
      <c r="D21" s="237" t="s">
        <v>133</v>
      </c>
      <c r="E21" s="238">
        <v>13.864800000000001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40">
        <v>2.5249999999999999</v>
      </c>
      <c r="O21" s="240">
        <f>ROUND(E21*N21,2)</f>
        <v>35.01</v>
      </c>
      <c r="P21" s="240">
        <v>0</v>
      </c>
      <c r="Q21" s="240">
        <f>ROUND(E21*P21,2)</f>
        <v>0</v>
      </c>
      <c r="R21" s="240" t="s">
        <v>115</v>
      </c>
      <c r="S21" s="240" t="s">
        <v>116</v>
      </c>
      <c r="T21" s="241" t="s">
        <v>117</v>
      </c>
      <c r="U21" s="222">
        <v>2.58</v>
      </c>
      <c r="V21" s="222">
        <f>ROUND(E21*U21,2)</f>
        <v>35.770000000000003</v>
      </c>
      <c r="W21" s="222"/>
      <c r="X21" s="222" t="s">
        <v>118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9" t="s">
        <v>134</v>
      </c>
      <c r="D22" s="242"/>
      <c r="E22" s="242"/>
      <c r="F22" s="242"/>
      <c r="G22" s="24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135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60" t="s">
        <v>136</v>
      </c>
      <c r="D23" s="243"/>
      <c r="E23" s="243"/>
      <c r="F23" s="243"/>
      <c r="G23" s="243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137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8" t="s">
        <v>138</v>
      </c>
      <c r="D24" s="224"/>
      <c r="E24" s="225">
        <v>1.6404000000000001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121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8" t="s">
        <v>139</v>
      </c>
      <c r="D25" s="224"/>
      <c r="E25" s="225">
        <v>1.2576000000000001</v>
      </c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121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8" t="s">
        <v>140</v>
      </c>
      <c r="D26" s="224"/>
      <c r="E26" s="225">
        <v>10.966799999999999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121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5">
        <v>3</v>
      </c>
      <c r="B27" s="236" t="s">
        <v>141</v>
      </c>
      <c r="C27" s="257" t="s">
        <v>142</v>
      </c>
      <c r="D27" s="237" t="s">
        <v>133</v>
      </c>
      <c r="E27" s="238">
        <v>13.864800000000001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0" t="s">
        <v>115</v>
      </c>
      <c r="S27" s="240" t="s">
        <v>116</v>
      </c>
      <c r="T27" s="241" t="s">
        <v>117</v>
      </c>
      <c r="U27" s="222">
        <v>0.41</v>
      </c>
      <c r="V27" s="222">
        <f>ROUND(E27*U27,2)</f>
        <v>5.68</v>
      </c>
      <c r="W27" s="222"/>
      <c r="X27" s="222" t="s">
        <v>118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119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9" t="s">
        <v>143</v>
      </c>
      <c r="D28" s="242"/>
      <c r="E28" s="242"/>
      <c r="F28" s="242"/>
      <c r="G28" s="24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8" t="s">
        <v>144</v>
      </c>
      <c r="D29" s="224"/>
      <c r="E29" s="225">
        <v>13.864800000000001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121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35">
        <v>4</v>
      </c>
      <c r="B30" s="236" t="s">
        <v>145</v>
      </c>
      <c r="C30" s="257" t="s">
        <v>146</v>
      </c>
      <c r="D30" s="237" t="s">
        <v>147</v>
      </c>
      <c r="E30" s="238">
        <v>0.40260000000000001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40">
        <v>1.0662499999999999</v>
      </c>
      <c r="O30" s="240">
        <f>ROUND(E30*N30,2)</f>
        <v>0.43</v>
      </c>
      <c r="P30" s="240">
        <v>0</v>
      </c>
      <c r="Q30" s="240">
        <f>ROUND(E30*P30,2)</f>
        <v>0</v>
      </c>
      <c r="R30" s="240" t="s">
        <v>115</v>
      </c>
      <c r="S30" s="240" t="s">
        <v>116</v>
      </c>
      <c r="T30" s="241" t="s">
        <v>117</v>
      </c>
      <c r="U30" s="222">
        <v>15.23</v>
      </c>
      <c r="V30" s="222">
        <f>ROUND(E30*U30,2)</f>
        <v>6.13</v>
      </c>
      <c r="W30" s="222"/>
      <c r="X30" s="222" t="s">
        <v>118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9" t="s">
        <v>148</v>
      </c>
      <c r="D31" s="242"/>
      <c r="E31" s="242"/>
      <c r="F31" s="242"/>
      <c r="G31" s="24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135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8" t="s">
        <v>149</v>
      </c>
      <c r="D32" s="224"/>
      <c r="E32" s="225">
        <v>4.1419999999999998E-2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121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8" t="s">
        <v>150</v>
      </c>
      <c r="D33" s="224"/>
      <c r="E33" s="225">
        <v>3.175E-2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121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8" t="s">
        <v>151</v>
      </c>
      <c r="D34" s="224"/>
      <c r="E34" s="225">
        <v>0.27690999999999999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121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61" t="s">
        <v>152</v>
      </c>
      <c r="D35" s="226"/>
      <c r="E35" s="227">
        <v>0.35009000000000001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121</v>
      </c>
      <c r="AH35" s="212">
        <v>1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8" t="s">
        <v>153</v>
      </c>
      <c r="D36" s="224"/>
      <c r="E36" s="225">
        <v>5.2510000000000001E-2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121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35">
        <v>5</v>
      </c>
      <c r="B37" s="236" t="s">
        <v>154</v>
      </c>
      <c r="C37" s="257" t="s">
        <v>155</v>
      </c>
      <c r="D37" s="237" t="s">
        <v>156</v>
      </c>
      <c r="E37" s="238">
        <v>106.83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40">
        <v>0</v>
      </c>
      <c r="O37" s="240">
        <f>ROUND(E37*N37,2)</f>
        <v>0</v>
      </c>
      <c r="P37" s="240">
        <v>0</v>
      </c>
      <c r="Q37" s="240">
        <f>ROUND(E37*P37,2)</f>
        <v>0</v>
      </c>
      <c r="R37" s="240" t="s">
        <v>157</v>
      </c>
      <c r="S37" s="240" t="s">
        <v>116</v>
      </c>
      <c r="T37" s="241" t="s">
        <v>117</v>
      </c>
      <c r="U37" s="222">
        <v>0.05</v>
      </c>
      <c r="V37" s="222">
        <f>ROUND(E37*U37,2)</f>
        <v>5.34</v>
      </c>
      <c r="W37" s="222"/>
      <c r="X37" s="222" t="s">
        <v>118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119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8" t="s">
        <v>158</v>
      </c>
      <c r="D38" s="224"/>
      <c r="E38" s="225">
        <v>18.824999999999999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121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19"/>
      <c r="B39" s="220"/>
      <c r="C39" s="258" t="s">
        <v>159</v>
      </c>
      <c r="D39" s="224"/>
      <c r="E39" s="225">
        <v>24.29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121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8" t="s">
        <v>160</v>
      </c>
      <c r="D40" s="224"/>
      <c r="E40" s="225">
        <v>17.760000000000002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121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8" t="s">
        <v>161</v>
      </c>
      <c r="D41" s="224"/>
      <c r="E41" s="225">
        <v>18.690000000000001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121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8" t="s">
        <v>162</v>
      </c>
      <c r="D42" s="224"/>
      <c r="E42" s="225">
        <v>15.425000000000001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121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8" t="s">
        <v>163</v>
      </c>
      <c r="D43" s="224"/>
      <c r="E43" s="225">
        <v>11.84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121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29" t="s">
        <v>110</v>
      </c>
      <c r="B44" s="230" t="s">
        <v>61</v>
      </c>
      <c r="C44" s="256" t="s">
        <v>62</v>
      </c>
      <c r="D44" s="231"/>
      <c r="E44" s="232"/>
      <c r="F44" s="233"/>
      <c r="G44" s="233">
        <f>SUMIF(AG45:AG48,"&lt;&gt;NOR",G45:G48)</f>
        <v>0</v>
      </c>
      <c r="H44" s="233"/>
      <c r="I44" s="233">
        <f>SUM(I45:I48)</f>
        <v>0</v>
      </c>
      <c r="J44" s="233"/>
      <c r="K44" s="233">
        <f>SUM(K45:K48)</f>
        <v>0</v>
      </c>
      <c r="L44" s="233"/>
      <c r="M44" s="233">
        <f>SUM(M45:M48)</f>
        <v>0</v>
      </c>
      <c r="N44" s="233"/>
      <c r="O44" s="233">
        <f>SUM(O45:O48)</f>
        <v>0</v>
      </c>
      <c r="P44" s="233"/>
      <c r="Q44" s="233">
        <f>SUM(Q45:Q48)</f>
        <v>0</v>
      </c>
      <c r="R44" s="233"/>
      <c r="S44" s="233"/>
      <c r="T44" s="234"/>
      <c r="U44" s="228"/>
      <c r="V44" s="228">
        <f>SUM(V45:V48)</f>
        <v>35.82</v>
      </c>
      <c r="W44" s="228"/>
      <c r="X44" s="228"/>
      <c r="AG44" t="s">
        <v>111</v>
      </c>
    </row>
    <row r="45" spans="1:60" ht="56.25" outlineLevel="1" x14ac:dyDescent="0.2">
      <c r="A45" s="235">
        <v>6</v>
      </c>
      <c r="B45" s="236" t="s">
        <v>164</v>
      </c>
      <c r="C45" s="257" t="s">
        <v>165</v>
      </c>
      <c r="D45" s="237" t="s">
        <v>114</v>
      </c>
      <c r="E45" s="238">
        <v>115.54</v>
      </c>
      <c r="F45" s="239"/>
      <c r="G45" s="240">
        <f>ROUND(E45*F45,2)</f>
        <v>0</v>
      </c>
      <c r="H45" s="239"/>
      <c r="I45" s="240">
        <f>ROUND(E45*H45,2)</f>
        <v>0</v>
      </c>
      <c r="J45" s="239"/>
      <c r="K45" s="240">
        <f>ROUND(E45*J45,2)</f>
        <v>0</v>
      </c>
      <c r="L45" s="240">
        <v>21</v>
      </c>
      <c r="M45" s="240">
        <f>G45*(1+L45/100)</f>
        <v>0</v>
      </c>
      <c r="N45" s="240">
        <v>4.0000000000000003E-5</v>
      </c>
      <c r="O45" s="240">
        <f>ROUND(E45*N45,2)</f>
        <v>0</v>
      </c>
      <c r="P45" s="240">
        <v>0</v>
      </c>
      <c r="Q45" s="240">
        <f>ROUND(E45*P45,2)</f>
        <v>0</v>
      </c>
      <c r="R45" s="240" t="s">
        <v>115</v>
      </c>
      <c r="S45" s="240" t="s">
        <v>116</v>
      </c>
      <c r="T45" s="241" t="s">
        <v>117</v>
      </c>
      <c r="U45" s="222">
        <v>0.31</v>
      </c>
      <c r="V45" s="222">
        <f>ROUND(E45*U45,2)</f>
        <v>35.82</v>
      </c>
      <c r="W45" s="222"/>
      <c r="X45" s="222" t="s">
        <v>118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166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8" t="s">
        <v>167</v>
      </c>
      <c r="D46" s="224"/>
      <c r="E46" s="225">
        <v>13.67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121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8" t="s">
        <v>168</v>
      </c>
      <c r="D47" s="224"/>
      <c r="E47" s="225">
        <v>10.48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121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8" t="s">
        <v>169</v>
      </c>
      <c r="D48" s="224"/>
      <c r="E48" s="225">
        <v>91.39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121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">
      <c r="A49" s="229" t="s">
        <v>110</v>
      </c>
      <c r="B49" s="230" t="s">
        <v>63</v>
      </c>
      <c r="C49" s="256" t="s">
        <v>64</v>
      </c>
      <c r="D49" s="231"/>
      <c r="E49" s="232"/>
      <c r="F49" s="233"/>
      <c r="G49" s="233">
        <f>SUMIF(AG50:AG72,"&lt;&gt;NOR",G50:G72)</f>
        <v>0</v>
      </c>
      <c r="H49" s="233"/>
      <c r="I49" s="233">
        <f>SUM(I50:I72)</f>
        <v>0</v>
      </c>
      <c r="J49" s="233"/>
      <c r="K49" s="233">
        <f>SUM(K50:K72)</f>
        <v>0</v>
      </c>
      <c r="L49" s="233"/>
      <c r="M49" s="233">
        <f>SUM(M50:M72)</f>
        <v>0</v>
      </c>
      <c r="N49" s="233"/>
      <c r="O49" s="233">
        <f>SUM(O50:O72)</f>
        <v>0</v>
      </c>
      <c r="P49" s="233"/>
      <c r="Q49" s="233">
        <f>SUM(Q50:Q72)</f>
        <v>34.32</v>
      </c>
      <c r="R49" s="233"/>
      <c r="S49" s="233"/>
      <c r="T49" s="234"/>
      <c r="U49" s="228"/>
      <c r="V49" s="228">
        <f>SUM(V50:V72)</f>
        <v>128.6</v>
      </c>
      <c r="W49" s="228"/>
      <c r="X49" s="228"/>
      <c r="AG49" t="s">
        <v>111</v>
      </c>
    </row>
    <row r="50" spans="1:60" ht="22.5" outlineLevel="1" x14ac:dyDescent="0.2">
      <c r="A50" s="235">
        <v>7</v>
      </c>
      <c r="B50" s="236" t="s">
        <v>170</v>
      </c>
      <c r="C50" s="257" t="s">
        <v>171</v>
      </c>
      <c r="D50" s="237" t="s">
        <v>133</v>
      </c>
      <c r="E50" s="238">
        <v>13.864800000000001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40">
        <v>0</v>
      </c>
      <c r="O50" s="240">
        <f>ROUND(E50*N50,2)</f>
        <v>0</v>
      </c>
      <c r="P50" s="240">
        <v>2.2000000000000002</v>
      </c>
      <c r="Q50" s="240">
        <f>ROUND(E50*P50,2)</f>
        <v>30.5</v>
      </c>
      <c r="R50" s="240" t="s">
        <v>172</v>
      </c>
      <c r="S50" s="240" t="s">
        <v>116</v>
      </c>
      <c r="T50" s="241" t="s">
        <v>117</v>
      </c>
      <c r="U50" s="222">
        <v>3.98</v>
      </c>
      <c r="V50" s="222">
        <f>ROUND(E50*U50,2)</f>
        <v>55.18</v>
      </c>
      <c r="W50" s="222"/>
      <c r="X50" s="222" t="s">
        <v>118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119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8" t="s">
        <v>144</v>
      </c>
      <c r="D51" s="224"/>
      <c r="E51" s="225">
        <v>13.864800000000001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121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5">
        <v>8</v>
      </c>
      <c r="B52" s="236" t="s">
        <v>173</v>
      </c>
      <c r="C52" s="257" t="s">
        <v>174</v>
      </c>
      <c r="D52" s="237" t="s">
        <v>133</v>
      </c>
      <c r="E52" s="238">
        <v>13.864800000000001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40">
        <v>0</v>
      </c>
      <c r="O52" s="240">
        <f>ROUND(E52*N52,2)</f>
        <v>0</v>
      </c>
      <c r="P52" s="240">
        <v>0</v>
      </c>
      <c r="Q52" s="240">
        <f>ROUND(E52*P52,2)</f>
        <v>0</v>
      </c>
      <c r="R52" s="240" t="s">
        <v>172</v>
      </c>
      <c r="S52" s="240" t="s">
        <v>116</v>
      </c>
      <c r="T52" s="241" t="s">
        <v>117</v>
      </c>
      <c r="U52" s="222">
        <v>4.03</v>
      </c>
      <c r="V52" s="222">
        <f>ROUND(E52*U52,2)</f>
        <v>55.88</v>
      </c>
      <c r="W52" s="222"/>
      <c r="X52" s="222" t="s">
        <v>118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119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8" t="s">
        <v>144</v>
      </c>
      <c r="D53" s="224"/>
      <c r="E53" s="225">
        <v>13.864800000000001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121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5">
        <v>9</v>
      </c>
      <c r="B54" s="236" t="s">
        <v>175</v>
      </c>
      <c r="C54" s="257" t="s">
        <v>176</v>
      </c>
      <c r="D54" s="237" t="s">
        <v>114</v>
      </c>
      <c r="E54" s="238">
        <v>115.54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40">
        <v>0</v>
      </c>
      <c r="O54" s="240">
        <f>ROUND(E54*N54,2)</f>
        <v>0</v>
      </c>
      <c r="P54" s="240">
        <v>0.02</v>
      </c>
      <c r="Q54" s="240">
        <f>ROUND(E54*P54,2)</f>
        <v>2.31</v>
      </c>
      <c r="R54" s="240" t="s">
        <v>172</v>
      </c>
      <c r="S54" s="240" t="s">
        <v>116</v>
      </c>
      <c r="T54" s="241" t="s">
        <v>117</v>
      </c>
      <c r="U54" s="222">
        <v>0.08</v>
      </c>
      <c r="V54" s="222">
        <f>ROUND(E54*U54,2)</f>
        <v>9.24</v>
      </c>
      <c r="W54" s="222"/>
      <c r="X54" s="222" t="s">
        <v>118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119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9" t="s">
        <v>177</v>
      </c>
      <c r="D55" s="242"/>
      <c r="E55" s="242"/>
      <c r="F55" s="242"/>
      <c r="G55" s="24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135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8" t="s">
        <v>167</v>
      </c>
      <c r="D56" s="224"/>
      <c r="E56" s="225">
        <v>13.67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121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8" t="s">
        <v>168</v>
      </c>
      <c r="D57" s="224"/>
      <c r="E57" s="225">
        <v>10.48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121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8" t="s">
        <v>169</v>
      </c>
      <c r="D58" s="224"/>
      <c r="E58" s="225">
        <v>91.39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121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35">
        <v>10</v>
      </c>
      <c r="B59" s="236" t="s">
        <v>178</v>
      </c>
      <c r="C59" s="257" t="s">
        <v>179</v>
      </c>
      <c r="D59" s="237" t="s">
        <v>156</v>
      </c>
      <c r="E59" s="238">
        <v>11.625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40">
        <v>0</v>
      </c>
      <c r="O59" s="240">
        <f>ROUND(E59*N59,2)</f>
        <v>0</v>
      </c>
      <c r="P59" s="240">
        <v>4.0000000000000002E-4</v>
      </c>
      <c r="Q59" s="240">
        <f>ROUND(E59*P59,2)</f>
        <v>0</v>
      </c>
      <c r="R59" s="240" t="s">
        <v>172</v>
      </c>
      <c r="S59" s="240" t="s">
        <v>116</v>
      </c>
      <c r="T59" s="241" t="s">
        <v>117</v>
      </c>
      <c r="U59" s="222">
        <v>7.0000000000000007E-2</v>
      </c>
      <c r="V59" s="222">
        <f>ROUND(E59*U59,2)</f>
        <v>0.81</v>
      </c>
      <c r="W59" s="222"/>
      <c r="X59" s="222" t="s">
        <v>118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119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9" t="s">
        <v>177</v>
      </c>
      <c r="D60" s="242"/>
      <c r="E60" s="242"/>
      <c r="F60" s="242"/>
      <c r="G60" s="24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135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8" t="s">
        <v>180</v>
      </c>
      <c r="D61" s="224"/>
      <c r="E61" s="225">
        <v>5.26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121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8" t="s">
        <v>181</v>
      </c>
      <c r="D62" s="224"/>
      <c r="E62" s="225">
        <v>6.3650000000000002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121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35">
        <v>11</v>
      </c>
      <c r="B63" s="236" t="s">
        <v>182</v>
      </c>
      <c r="C63" s="257" t="s">
        <v>183</v>
      </c>
      <c r="D63" s="237" t="s">
        <v>114</v>
      </c>
      <c r="E63" s="238">
        <v>14.01075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0</v>
      </c>
      <c r="O63" s="240">
        <f>ROUND(E63*N63,2)</f>
        <v>0</v>
      </c>
      <c r="P63" s="240">
        <v>4.5999999999999999E-2</v>
      </c>
      <c r="Q63" s="240">
        <f>ROUND(E63*P63,2)</f>
        <v>0.64</v>
      </c>
      <c r="R63" s="240" t="s">
        <v>172</v>
      </c>
      <c r="S63" s="240" t="s">
        <v>116</v>
      </c>
      <c r="T63" s="241" t="s">
        <v>117</v>
      </c>
      <c r="U63" s="222">
        <v>0.26</v>
      </c>
      <c r="V63" s="222">
        <f>ROUND(E63*U63,2)</f>
        <v>3.64</v>
      </c>
      <c r="W63" s="222"/>
      <c r="X63" s="222" t="s">
        <v>118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119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8" t="s">
        <v>184</v>
      </c>
      <c r="D64" s="224"/>
      <c r="E64" s="225">
        <v>14.01075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121</v>
      </c>
      <c r="AH64" s="212">
        <v>5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35">
        <v>12</v>
      </c>
      <c r="B65" s="236" t="s">
        <v>185</v>
      </c>
      <c r="C65" s="257" t="s">
        <v>186</v>
      </c>
      <c r="D65" s="237" t="s">
        <v>114</v>
      </c>
      <c r="E65" s="238">
        <v>12.84825</v>
      </c>
      <c r="F65" s="239"/>
      <c r="G65" s="240">
        <f>ROUND(E65*F65,2)</f>
        <v>0</v>
      </c>
      <c r="H65" s="239"/>
      <c r="I65" s="240">
        <f>ROUND(E65*H65,2)</f>
        <v>0</v>
      </c>
      <c r="J65" s="239"/>
      <c r="K65" s="240">
        <f>ROUND(E65*J65,2)</f>
        <v>0</v>
      </c>
      <c r="L65" s="240">
        <v>21</v>
      </c>
      <c r="M65" s="240">
        <f>G65*(1+L65/100)</f>
        <v>0</v>
      </c>
      <c r="N65" s="240">
        <v>0</v>
      </c>
      <c r="O65" s="240">
        <f>ROUND(E65*N65,2)</f>
        <v>0</v>
      </c>
      <c r="P65" s="240">
        <v>6.8000000000000005E-2</v>
      </c>
      <c r="Q65" s="240">
        <f>ROUND(E65*P65,2)</f>
        <v>0.87</v>
      </c>
      <c r="R65" s="240" t="s">
        <v>172</v>
      </c>
      <c r="S65" s="240" t="s">
        <v>116</v>
      </c>
      <c r="T65" s="241" t="s">
        <v>117</v>
      </c>
      <c r="U65" s="222">
        <v>0.3</v>
      </c>
      <c r="V65" s="222">
        <f>ROUND(E65*U65,2)</f>
        <v>3.85</v>
      </c>
      <c r="W65" s="222"/>
      <c r="X65" s="222" t="s">
        <v>118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119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9" t="s">
        <v>187</v>
      </c>
      <c r="D66" s="242"/>
      <c r="E66" s="242"/>
      <c r="F66" s="242"/>
      <c r="G66" s="24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135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8" t="s">
        <v>125</v>
      </c>
      <c r="D67" s="224"/>
      <c r="E67" s="225">
        <v>1.038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121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8" t="s">
        <v>126</v>
      </c>
      <c r="D68" s="224"/>
      <c r="E68" s="225">
        <v>2.4554999999999998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121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33.75" outlineLevel="1" x14ac:dyDescent="0.2">
      <c r="A69" s="219"/>
      <c r="B69" s="220"/>
      <c r="C69" s="258" t="s">
        <v>127</v>
      </c>
      <c r="D69" s="224"/>
      <c r="E69" s="225">
        <v>2.4615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121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8" t="s">
        <v>128</v>
      </c>
      <c r="D70" s="224"/>
      <c r="E70" s="225">
        <v>2.8035000000000001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121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8" t="s">
        <v>129</v>
      </c>
      <c r="D71" s="224"/>
      <c r="E71" s="225">
        <v>2.3137500000000002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121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8" t="s">
        <v>130</v>
      </c>
      <c r="D72" s="224"/>
      <c r="E72" s="225">
        <v>1.776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121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229" t="s">
        <v>110</v>
      </c>
      <c r="B73" s="230" t="s">
        <v>65</v>
      </c>
      <c r="C73" s="256" t="s">
        <v>66</v>
      </c>
      <c r="D73" s="231"/>
      <c r="E73" s="232"/>
      <c r="F73" s="233"/>
      <c r="G73" s="233">
        <f>SUMIF(AG74:AG75,"&lt;&gt;NOR",G74:G75)</f>
        <v>0</v>
      </c>
      <c r="H73" s="233"/>
      <c r="I73" s="233">
        <f>SUM(I74:I75)</f>
        <v>0</v>
      </c>
      <c r="J73" s="233"/>
      <c r="K73" s="233">
        <f>SUM(K74:K75)</f>
        <v>0</v>
      </c>
      <c r="L73" s="233"/>
      <c r="M73" s="233">
        <f>SUM(M74:M75)</f>
        <v>0</v>
      </c>
      <c r="N73" s="233"/>
      <c r="O73" s="233">
        <f>SUM(O74:O75)</f>
        <v>0</v>
      </c>
      <c r="P73" s="233"/>
      <c r="Q73" s="233">
        <f>SUM(Q74:Q75)</f>
        <v>0</v>
      </c>
      <c r="R73" s="233"/>
      <c r="S73" s="233"/>
      <c r="T73" s="234"/>
      <c r="U73" s="228"/>
      <c r="V73" s="228">
        <f>SUM(V74:V75)</f>
        <v>33.9</v>
      </c>
      <c r="W73" s="228"/>
      <c r="X73" s="228"/>
      <c r="AG73" t="s">
        <v>111</v>
      </c>
    </row>
    <row r="74" spans="1:60" ht="33.75" outlineLevel="1" x14ac:dyDescent="0.2">
      <c r="A74" s="235">
        <v>13</v>
      </c>
      <c r="B74" s="236" t="s">
        <v>188</v>
      </c>
      <c r="C74" s="257" t="s">
        <v>189</v>
      </c>
      <c r="D74" s="237" t="s">
        <v>147</v>
      </c>
      <c r="E74" s="238">
        <v>36.060949999999998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40">
        <v>0</v>
      </c>
      <c r="O74" s="240">
        <f>ROUND(E74*N74,2)</f>
        <v>0</v>
      </c>
      <c r="P74" s="240">
        <v>0</v>
      </c>
      <c r="Q74" s="240">
        <f>ROUND(E74*P74,2)</f>
        <v>0</v>
      </c>
      <c r="R74" s="240" t="s">
        <v>190</v>
      </c>
      <c r="S74" s="240" t="s">
        <v>116</v>
      </c>
      <c r="T74" s="241" t="s">
        <v>117</v>
      </c>
      <c r="U74" s="222">
        <v>0.94</v>
      </c>
      <c r="V74" s="222">
        <f>ROUND(E74*U74,2)</f>
        <v>33.9</v>
      </c>
      <c r="W74" s="222"/>
      <c r="X74" s="222" t="s">
        <v>191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192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9" t="s">
        <v>193</v>
      </c>
      <c r="D75" s="242"/>
      <c r="E75" s="242"/>
      <c r="F75" s="242"/>
      <c r="G75" s="24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135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29" t="s">
        <v>110</v>
      </c>
      <c r="B76" s="230" t="s">
        <v>67</v>
      </c>
      <c r="C76" s="256" t="s">
        <v>68</v>
      </c>
      <c r="D76" s="231"/>
      <c r="E76" s="232"/>
      <c r="F76" s="233"/>
      <c r="G76" s="233">
        <f>SUMIF(AG77:AG106,"&lt;&gt;NOR",G77:G106)</f>
        <v>0</v>
      </c>
      <c r="H76" s="233"/>
      <c r="I76" s="233">
        <f>SUM(I77:I106)</f>
        <v>0</v>
      </c>
      <c r="J76" s="233"/>
      <c r="K76" s="233">
        <f>SUM(K77:K106)</f>
        <v>0</v>
      </c>
      <c r="L76" s="233"/>
      <c r="M76" s="233">
        <f>SUM(M77:M106)</f>
        <v>0</v>
      </c>
      <c r="N76" s="233"/>
      <c r="O76" s="233">
        <f>SUM(O77:O106)</f>
        <v>0.54</v>
      </c>
      <c r="P76" s="233"/>
      <c r="Q76" s="233">
        <f>SUM(Q77:Q106)</f>
        <v>0</v>
      </c>
      <c r="R76" s="233"/>
      <c r="S76" s="233"/>
      <c r="T76" s="234"/>
      <c r="U76" s="228"/>
      <c r="V76" s="228">
        <f>SUM(V77:V106)</f>
        <v>75.830000000000013</v>
      </c>
      <c r="W76" s="228"/>
      <c r="X76" s="228"/>
      <c r="AG76" t="s">
        <v>111</v>
      </c>
    </row>
    <row r="77" spans="1:60" outlineLevel="1" x14ac:dyDescent="0.2">
      <c r="A77" s="235">
        <v>14</v>
      </c>
      <c r="B77" s="236" t="s">
        <v>194</v>
      </c>
      <c r="C77" s="257" t="s">
        <v>195</v>
      </c>
      <c r="D77" s="237" t="s">
        <v>114</v>
      </c>
      <c r="E77" s="238">
        <v>129.55074999999999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40">
        <v>2.1000000000000001E-4</v>
      </c>
      <c r="O77" s="240">
        <f>ROUND(E77*N77,2)</f>
        <v>0.03</v>
      </c>
      <c r="P77" s="240">
        <v>0</v>
      </c>
      <c r="Q77" s="240">
        <f>ROUND(E77*P77,2)</f>
        <v>0</v>
      </c>
      <c r="R77" s="240" t="s">
        <v>196</v>
      </c>
      <c r="S77" s="240" t="s">
        <v>116</v>
      </c>
      <c r="T77" s="241" t="s">
        <v>117</v>
      </c>
      <c r="U77" s="222">
        <v>0.1</v>
      </c>
      <c r="V77" s="222">
        <f>ROUND(E77*U77,2)</f>
        <v>12.96</v>
      </c>
      <c r="W77" s="222"/>
      <c r="X77" s="222" t="s">
        <v>118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119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8" t="s">
        <v>197</v>
      </c>
      <c r="D78" s="224"/>
      <c r="E78" s="225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121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8" t="s">
        <v>198</v>
      </c>
      <c r="D79" s="224"/>
      <c r="E79" s="225">
        <v>115.54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121</v>
      </c>
      <c r="AH79" s="212">
        <v>5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8" t="s">
        <v>199</v>
      </c>
      <c r="D80" s="224"/>
      <c r="E80" s="225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121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8" t="s">
        <v>200</v>
      </c>
      <c r="D81" s="224"/>
      <c r="E81" s="225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121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8" t="s">
        <v>184</v>
      </c>
      <c r="D82" s="224"/>
      <c r="E82" s="225">
        <v>14.01075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121</v>
      </c>
      <c r="AH82" s="212">
        <v>5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5">
        <v>15</v>
      </c>
      <c r="B83" s="236" t="s">
        <v>201</v>
      </c>
      <c r="C83" s="257" t="s">
        <v>202</v>
      </c>
      <c r="D83" s="237" t="s">
        <v>114</v>
      </c>
      <c r="E83" s="238">
        <v>129.55074999999999</v>
      </c>
      <c r="F83" s="239"/>
      <c r="G83" s="240">
        <f>ROUND(E83*F83,2)</f>
        <v>0</v>
      </c>
      <c r="H83" s="239"/>
      <c r="I83" s="240">
        <f>ROUND(E83*H83,2)</f>
        <v>0</v>
      </c>
      <c r="J83" s="239"/>
      <c r="K83" s="240">
        <f>ROUND(E83*J83,2)</f>
        <v>0</v>
      </c>
      <c r="L83" s="240">
        <v>21</v>
      </c>
      <c r="M83" s="240">
        <f>G83*(1+L83/100)</f>
        <v>0</v>
      </c>
      <c r="N83" s="240">
        <v>3.6800000000000001E-3</v>
      </c>
      <c r="O83" s="240">
        <f>ROUND(E83*N83,2)</f>
        <v>0.48</v>
      </c>
      <c r="P83" s="240">
        <v>0</v>
      </c>
      <c r="Q83" s="240">
        <f>ROUND(E83*P83,2)</f>
        <v>0</v>
      </c>
      <c r="R83" s="240" t="s">
        <v>196</v>
      </c>
      <c r="S83" s="240" t="s">
        <v>116</v>
      </c>
      <c r="T83" s="241" t="s">
        <v>117</v>
      </c>
      <c r="U83" s="222">
        <v>0.39</v>
      </c>
      <c r="V83" s="222">
        <f>ROUND(E83*U83,2)</f>
        <v>50.52</v>
      </c>
      <c r="W83" s="222"/>
      <c r="X83" s="222" t="s">
        <v>118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119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62" t="s">
        <v>203</v>
      </c>
      <c r="D84" s="244"/>
      <c r="E84" s="244"/>
      <c r="F84" s="244"/>
      <c r="G84" s="244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137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8" t="s">
        <v>197</v>
      </c>
      <c r="D85" s="224"/>
      <c r="E85" s="225"/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121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8" t="s">
        <v>198</v>
      </c>
      <c r="D86" s="224"/>
      <c r="E86" s="225">
        <v>115.54</v>
      </c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121</v>
      </c>
      <c r="AH86" s="212">
        <v>5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8" t="s">
        <v>199</v>
      </c>
      <c r="D87" s="224"/>
      <c r="E87" s="225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121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8" t="s">
        <v>200</v>
      </c>
      <c r="D88" s="224"/>
      <c r="E88" s="225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121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8" t="s">
        <v>184</v>
      </c>
      <c r="D89" s="224"/>
      <c r="E89" s="225">
        <v>14.01075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121</v>
      </c>
      <c r="AH89" s="212">
        <v>5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35">
        <v>16</v>
      </c>
      <c r="B90" s="236" t="s">
        <v>204</v>
      </c>
      <c r="C90" s="257" t="s">
        <v>205</v>
      </c>
      <c r="D90" s="237" t="s">
        <v>156</v>
      </c>
      <c r="E90" s="238">
        <v>97.28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40">
        <v>3.2000000000000003E-4</v>
      </c>
      <c r="O90" s="240">
        <f>ROUND(E90*N90,2)</f>
        <v>0.03</v>
      </c>
      <c r="P90" s="240">
        <v>0</v>
      </c>
      <c r="Q90" s="240">
        <f>ROUND(E90*P90,2)</f>
        <v>0</v>
      </c>
      <c r="R90" s="240" t="s">
        <v>196</v>
      </c>
      <c r="S90" s="240" t="s">
        <v>116</v>
      </c>
      <c r="T90" s="241" t="s">
        <v>117</v>
      </c>
      <c r="U90" s="222">
        <v>0.11</v>
      </c>
      <c r="V90" s="222">
        <f>ROUND(E90*U90,2)</f>
        <v>10.7</v>
      </c>
      <c r="W90" s="222"/>
      <c r="X90" s="222" t="s">
        <v>118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119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8" t="s">
        <v>206</v>
      </c>
      <c r="D91" s="224"/>
      <c r="E91" s="225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121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8" t="s">
        <v>180</v>
      </c>
      <c r="D92" s="224"/>
      <c r="E92" s="225">
        <v>5.26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121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8" t="s">
        <v>181</v>
      </c>
      <c r="D93" s="224"/>
      <c r="E93" s="225">
        <v>6.3650000000000002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121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8" t="s">
        <v>207</v>
      </c>
      <c r="D94" s="224"/>
      <c r="E94" s="225">
        <v>6.92</v>
      </c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121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8" t="s">
        <v>208</v>
      </c>
      <c r="D95" s="224"/>
      <c r="E95" s="225">
        <v>16.37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121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19"/>
      <c r="B96" s="220"/>
      <c r="C96" s="258" t="s">
        <v>209</v>
      </c>
      <c r="D96" s="224"/>
      <c r="E96" s="225">
        <v>16.41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121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8" t="s">
        <v>161</v>
      </c>
      <c r="D97" s="224"/>
      <c r="E97" s="225">
        <v>18.690000000000001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121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8" t="s">
        <v>162</v>
      </c>
      <c r="D98" s="224"/>
      <c r="E98" s="225">
        <v>15.425000000000001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121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8" t="s">
        <v>163</v>
      </c>
      <c r="D99" s="224"/>
      <c r="E99" s="225">
        <v>11.84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121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35">
        <v>17</v>
      </c>
      <c r="B100" s="236" t="s">
        <v>210</v>
      </c>
      <c r="C100" s="257" t="s">
        <v>211</v>
      </c>
      <c r="D100" s="237" t="s">
        <v>156</v>
      </c>
      <c r="E100" s="238">
        <v>11.8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3.2000000000000003E-4</v>
      </c>
      <c r="O100" s="240">
        <f>ROUND(E100*N100,2)</f>
        <v>0</v>
      </c>
      <c r="P100" s="240">
        <v>0</v>
      </c>
      <c r="Q100" s="240">
        <f>ROUND(E100*P100,2)</f>
        <v>0</v>
      </c>
      <c r="R100" s="240" t="s">
        <v>196</v>
      </c>
      <c r="S100" s="240" t="s">
        <v>116</v>
      </c>
      <c r="T100" s="241" t="s">
        <v>117</v>
      </c>
      <c r="U100" s="222">
        <v>0.14000000000000001</v>
      </c>
      <c r="V100" s="222">
        <f>ROUND(E100*U100,2)</f>
        <v>1.65</v>
      </c>
      <c r="W100" s="222"/>
      <c r="X100" s="222" t="s">
        <v>118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119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8" t="s">
        <v>212</v>
      </c>
      <c r="D101" s="224"/>
      <c r="E101" s="225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121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8" t="s">
        <v>213</v>
      </c>
      <c r="D102" s="224"/>
      <c r="E102" s="225">
        <v>1.6</v>
      </c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121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8" t="s">
        <v>214</v>
      </c>
      <c r="D103" s="224"/>
      <c r="E103" s="225">
        <v>2.7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121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8" t="s">
        <v>215</v>
      </c>
      <c r="D104" s="224"/>
      <c r="E104" s="225">
        <v>7.5</v>
      </c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121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>
        <v>18</v>
      </c>
      <c r="B105" s="220" t="s">
        <v>216</v>
      </c>
      <c r="C105" s="263" t="s">
        <v>217</v>
      </c>
      <c r="D105" s="221" t="s">
        <v>0</v>
      </c>
      <c r="E105" s="245"/>
      <c r="F105" s="223"/>
      <c r="G105" s="222">
        <f>ROUND(E105*F105,2)</f>
        <v>0</v>
      </c>
      <c r="H105" s="223"/>
      <c r="I105" s="222">
        <f>ROUND(E105*H105,2)</f>
        <v>0</v>
      </c>
      <c r="J105" s="223"/>
      <c r="K105" s="222">
        <f>ROUND(E105*J105,2)</f>
        <v>0</v>
      </c>
      <c r="L105" s="222">
        <v>21</v>
      </c>
      <c r="M105" s="222">
        <f>G105*(1+L105/100)</f>
        <v>0</v>
      </c>
      <c r="N105" s="222">
        <v>0</v>
      </c>
      <c r="O105" s="222">
        <f>ROUND(E105*N105,2)</f>
        <v>0</v>
      </c>
      <c r="P105" s="222">
        <v>0</v>
      </c>
      <c r="Q105" s="222">
        <f>ROUND(E105*P105,2)</f>
        <v>0</v>
      </c>
      <c r="R105" s="222" t="s">
        <v>196</v>
      </c>
      <c r="S105" s="222" t="s">
        <v>116</v>
      </c>
      <c r="T105" s="222" t="s">
        <v>117</v>
      </c>
      <c r="U105" s="222">
        <v>0</v>
      </c>
      <c r="V105" s="222">
        <f>ROUND(E105*U105,2)</f>
        <v>0</v>
      </c>
      <c r="W105" s="222"/>
      <c r="X105" s="222" t="s">
        <v>191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192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64" t="s">
        <v>218</v>
      </c>
      <c r="D106" s="246"/>
      <c r="E106" s="246"/>
      <c r="F106" s="246"/>
      <c r="G106" s="246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135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">
      <c r="A107" s="229" t="s">
        <v>110</v>
      </c>
      <c r="B107" s="230" t="s">
        <v>69</v>
      </c>
      <c r="C107" s="256" t="s">
        <v>70</v>
      </c>
      <c r="D107" s="231"/>
      <c r="E107" s="232"/>
      <c r="F107" s="233"/>
      <c r="G107" s="233">
        <f>SUMIF(AG108:AG112,"&lt;&gt;NOR",G108:G112)</f>
        <v>0</v>
      </c>
      <c r="H107" s="233"/>
      <c r="I107" s="233">
        <f>SUM(I108:I112)</f>
        <v>0</v>
      </c>
      <c r="J107" s="233"/>
      <c r="K107" s="233">
        <f>SUM(K108:K112)</f>
        <v>0</v>
      </c>
      <c r="L107" s="233"/>
      <c r="M107" s="233">
        <f>SUM(M108:M112)</f>
        <v>0</v>
      </c>
      <c r="N107" s="233"/>
      <c r="O107" s="233">
        <f>SUM(O108:O112)</f>
        <v>0</v>
      </c>
      <c r="P107" s="233"/>
      <c r="Q107" s="233">
        <f>SUM(Q108:Q112)</f>
        <v>0</v>
      </c>
      <c r="R107" s="233"/>
      <c r="S107" s="233"/>
      <c r="T107" s="234"/>
      <c r="U107" s="228"/>
      <c r="V107" s="228">
        <f>SUM(V108:V112)</f>
        <v>0</v>
      </c>
      <c r="W107" s="228"/>
      <c r="X107" s="228"/>
      <c r="AG107" t="s">
        <v>111</v>
      </c>
    </row>
    <row r="108" spans="1:60" outlineLevel="1" x14ac:dyDescent="0.2">
      <c r="A108" s="235">
        <v>19</v>
      </c>
      <c r="B108" s="236" t="s">
        <v>219</v>
      </c>
      <c r="C108" s="257" t="s">
        <v>220</v>
      </c>
      <c r="D108" s="237" t="s">
        <v>221</v>
      </c>
      <c r="E108" s="238">
        <v>5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40">
        <v>0</v>
      </c>
      <c r="O108" s="240">
        <f>ROUND(E108*N108,2)</f>
        <v>0</v>
      </c>
      <c r="P108" s="240">
        <v>0</v>
      </c>
      <c r="Q108" s="240">
        <f>ROUND(E108*P108,2)</f>
        <v>0</v>
      </c>
      <c r="R108" s="240"/>
      <c r="S108" s="240" t="s">
        <v>222</v>
      </c>
      <c r="T108" s="241" t="s">
        <v>223</v>
      </c>
      <c r="U108" s="222">
        <v>0</v>
      </c>
      <c r="V108" s="222">
        <f>ROUND(E108*U108,2)</f>
        <v>0</v>
      </c>
      <c r="W108" s="222"/>
      <c r="X108" s="222" t="s">
        <v>118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119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8" t="s">
        <v>224</v>
      </c>
      <c r="D109" s="224"/>
      <c r="E109" s="225">
        <v>1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121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8" t="s">
        <v>225</v>
      </c>
      <c r="D110" s="224"/>
      <c r="E110" s="225">
        <v>4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121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>
        <v>20</v>
      </c>
      <c r="B111" s="220" t="s">
        <v>226</v>
      </c>
      <c r="C111" s="263" t="s">
        <v>227</v>
      </c>
      <c r="D111" s="221" t="s">
        <v>0</v>
      </c>
      <c r="E111" s="245"/>
      <c r="F111" s="223"/>
      <c r="G111" s="222">
        <f>ROUND(E111*F111,2)</f>
        <v>0</v>
      </c>
      <c r="H111" s="223"/>
      <c r="I111" s="222">
        <f>ROUND(E111*H111,2)</f>
        <v>0</v>
      </c>
      <c r="J111" s="223"/>
      <c r="K111" s="222">
        <f>ROUND(E111*J111,2)</f>
        <v>0</v>
      </c>
      <c r="L111" s="222">
        <v>21</v>
      </c>
      <c r="M111" s="222">
        <f>G111*(1+L111/100)</f>
        <v>0</v>
      </c>
      <c r="N111" s="222">
        <v>0</v>
      </c>
      <c r="O111" s="222">
        <f>ROUND(E111*N111,2)</f>
        <v>0</v>
      </c>
      <c r="P111" s="222">
        <v>0</v>
      </c>
      <c r="Q111" s="222">
        <f>ROUND(E111*P111,2)</f>
        <v>0</v>
      </c>
      <c r="R111" s="222" t="s">
        <v>228</v>
      </c>
      <c r="S111" s="222" t="s">
        <v>116</v>
      </c>
      <c r="T111" s="222" t="s">
        <v>117</v>
      </c>
      <c r="U111" s="222">
        <v>0</v>
      </c>
      <c r="V111" s="222">
        <f>ROUND(E111*U111,2)</f>
        <v>0</v>
      </c>
      <c r="W111" s="222"/>
      <c r="X111" s="222" t="s">
        <v>191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192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64" t="s">
        <v>229</v>
      </c>
      <c r="D112" s="246"/>
      <c r="E112" s="246"/>
      <c r="F112" s="246"/>
      <c r="G112" s="246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135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">
      <c r="A113" s="229" t="s">
        <v>110</v>
      </c>
      <c r="B113" s="230" t="s">
        <v>71</v>
      </c>
      <c r="C113" s="256" t="s">
        <v>72</v>
      </c>
      <c r="D113" s="231"/>
      <c r="E113" s="232"/>
      <c r="F113" s="233"/>
      <c r="G113" s="233">
        <f>SUMIF(AG114:AG150,"&lt;&gt;NOR",G114:G150)</f>
        <v>0</v>
      </c>
      <c r="H113" s="233"/>
      <c r="I113" s="233">
        <f>SUM(I114:I150)</f>
        <v>0</v>
      </c>
      <c r="J113" s="233"/>
      <c r="K113" s="233">
        <f>SUM(K114:K150)</f>
        <v>0</v>
      </c>
      <c r="L113" s="233"/>
      <c r="M113" s="233">
        <f>SUM(M114:M150)</f>
        <v>0</v>
      </c>
      <c r="N113" s="233"/>
      <c r="O113" s="233">
        <f>SUM(O114:O150)</f>
        <v>3.06</v>
      </c>
      <c r="P113" s="233"/>
      <c r="Q113" s="233">
        <f>SUM(Q114:Q150)</f>
        <v>0</v>
      </c>
      <c r="R113" s="233"/>
      <c r="S113" s="233"/>
      <c r="T113" s="234"/>
      <c r="U113" s="228"/>
      <c r="V113" s="228">
        <f>SUM(V114:V150)</f>
        <v>133.39000000000001</v>
      </c>
      <c r="W113" s="228"/>
      <c r="X113" s="228"/>
      <c r="AG113" t="s">
        <v>111</v>
      </c>
    </row>
    <row r="114" spans="1:60" ht="22.5" outlineLevel="1" x14ac:dyDescent="0.2">
      <c r="A114" s="235">
        <v>21</v>
      </c>
      <c r="B114" s="236" t="s">
        <v>230</v>
      </c>
      <c r="C114" s="257" t="s">
        <v>231</v>
      </c>
      <c r="D114" s="237" t="s">
        <v>114</v>
      </c>
      <c r="E114" s="238">
        <v>115.54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40">
        <v>0</v>
      </c>
      <c r="O114" s="240">
        <f>ROUND(E114*N114,2)</f>
        <v>0</v>
      </c>
      <c r="P114" s="240">
        <v>0</v>
      </c>
      <c r="Q114" s="240">
        <f>ROUND(E114*P114,2)</f>
        <v>0</v>
      </c>
      <c r="R114" s="240" t="s">
        <v>232</v>
      </c>
      <c r="S114" s="240" t="s">
        <v>116</v>
      </c>
      <c r="T114" s="241" t="s">
        <v>117</v>
      </c>
      <c r="U114" s="222">
        <v>0.02</v>
      </c>
      <c r="V114" s="222">
        <f>ROUND(E114*U114,2)</f>
        <v>2.31</v>
      </c>
      <c r="W114" s="222"/>
      <c r="X114" s="222" t="s">
        <v>118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119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8" t="s">
        <v>198</v>
      </c>
      <c r="D115" s="224"/>
      <c r="E115" s="225">
        <v>115.54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121</v>
      </c>
      <c r="AH115" s="212">
        <v>5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35">
        <v>22</v>
      </c>
      <c r="B116" s="236" t="s">
        <v>233</v>
      </c>
      <c r="C116" s="257" t="s">
        <v>234</v>
      </c>
      <c r="D116" s="237" t="s">
        <v>114</v>
      </c>
      <c r="E116" s="238">
        <v>115.54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2.1000000000000001E-4</v>
      </c>
      <c r="O116" s="240">
        <f>ROUND(E116*N116,2)</f>
        <v>0.02</v>
      </c>
      <c r="P116" s="240">
        <v>0</v>
      </c>
      <c r="Q116" s="240">
        <f>ROUND(E116*P116,2)</f>
        <v>0</v>
      </c>
      <c r="R116" s="240" t="s">
        <v>232</v>
      </c>
      <c r="S116" s="240" t="s">
        <v>116</v>
      </c>
      <c r="T116" s="241" t="s">
        <v>117</v>
      </c>
      <c r="U116" s="222">
        <v>0.05</v>
      </c>
      <c r="V116" s="222">
        <f>ROUND(E116*U116,2)</f>
        <v>5.78</v>
      </c>
      <c r="W116" s="222"/>
      <c r="X116" s="222" t="s">
        <v>118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119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8" t="s">
        <v>235</v>
      </c>
      <c r="D117" s="224"/>
      <c r="E117" s="225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8" t="s">
        <v>236</v>
      </c>
      <c r="D118" s="224"/>
      <c r="E118" s="225">
        <v>115.54</v>
      </c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121</v>
      </c>
      <c r="AH118" s="212">
        <v>5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35">
        <v>23</v>
      </c>
      <c r="B119" s="236" t="s">
        <v>237</v>
      </c>
      <c r="C119" s="257" t="s">
        <v>238</v>
      </c>
      <c r="D119" s="237" t="s">
        <v>156</v>
      </c>
      <c r="E119" s="238">
        <v>0.9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40">
        <v>0</v>
      </c>
      <c r="O119" s="240">
        <f>ROUND(E119*N119,2)</f>
        <v>0</v>
      </c>
      <c r="P119" s="240">
        <v>0</v>
      </c>
      <c r="Q119" s="240">
        <f>ROUND(E119*P119,2)</f>
        <v>0</v>
      </c>
      <c r="R119" s="240" t="s">
        <v>232</v>
      </c>
      <c r="S119" s="240" t="s">
        <v>116</v>
      </c>
      <c r="T119" s="241" t="s">
        <v>117</v>
      </c>
      <c r="U119" s="222">
        <v>0.15</v>
      </c>
      <c r="V119" s="222">
        <f>ROUND(E119*U119,2)</f>
        <v>0.14000000000000001</v>
      </c>
      <c r="W119" s="222"/>
      <c r="X119" s="222" t="s">
        <v>118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119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8" t="s">
        <v>239</v>
      </c>
      <c r="D120" s="224"/>
      <c r="E120" s="225">
        <v>0.9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121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35">
        <v>24</v>
      </c>
      <c r="B121" s="236" t="s">
        <v>240</v>
      </c>
      <c r="C121" s="257" t="s">
        <v>241</v>
      </c>
      <c r="D121" s="237" t="s">
        <v>156</v>
      </c>
      <c r="E121" s="238">
        <v>11.625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40">
        <v>3.2000000000000003E-4</v>
      </c>
      <c r="O121" s="240">
        <f>ROUND(E121*N121,2)</f>
        <v>0</v>
      </c>
      <c r="P121" s="240">
        <v>0</v>
      </c>
      <c r="Q121" s="240">
        <f>ROUND(E121*P121,2)</f>
        <v>0</v>
      </c>
      <c r="R121" s="240" t="s">
        <v>232</v>
      </c>
      <c r="S121" s="240" t="s">
        <v>116</v>
      </c>
      <c r="T121" s="241" t="s">
        <v>117</v>
      </c>
      <c r="U121" s="222">
        <v>0.24</v>
      </c>
      <c r="V121" s="222">
        <f>ROUND(E121*U121,2)</f>
        <v>2.79</v>
      </c>
      <c r="W121" s="222"/>
      <c r="X121" s="222" t="s">
        <v>118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119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8" t="s">
        <v>242</v>
      </c>
      <c r="D122" s="224"/>
      <c r="E122" s="225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121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8" t="s">
        <v>243</v>
      </c>
      <c r="D123" s="224"/>
      <c r="E123" s="225">
        <v>11.625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121</v>
      </c>
      <c r="AH123" s="212">
        <v>5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5">
        <v>25</v>
      </c>
      <c r="B124" s="236" t="s">
        <v>244</v>
      </c>
      <c r="C124" s="257" t="s">
        <v>245</v>
      </c>
      <c r="D124" s="237" t="s">
        <v>156</v>
      </c>
      <c r="E124" s="238">
        <v>11.625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21</v>
      </c>
      <c r="M124" s="240">
        <f>G124*(1+L124/100)</f>
        <v>0</v>
      </c>
      <c r="N124" s="240">
        <v>0</v>
      </c>
      <c r="O124" s="240">
        <f>ROUND(E124*N124,2)</f>
        <v>0</v>
      </c>
      <c r="P124" s="240">
        <v>0</v>
      </c>
      <c r="Q124" s="240">
        <f>ROUND(E124*P124,2)</f>
        <v>0</v>
      </c>
      <c r="R124" s="240" t="s">
        <v>232</v>
      </c>
      <c r="S124" s="240" t="s">
        <v>116</v>
      </c>
      <c r="T124" s="241" t="s">
        <v>117</v>
      </c>
      <c r="U124" s="222">
        <v>0.15</v>
      </c>
      <c r="V124" s="222">
        <f>ROUND(E124*U124,2)</f>
        <v>1.74</v>
      </c>
      <c r="W124" s="222"/>
      <c r="X124" s="222" t="s">
        <v>118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119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8" t="s">
        <v>242</v>
      </c>
      <c r="D125" s="224"/>
      <c r="E125" s="225"/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121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8" t="s">
        <v>243</v>
      </c>
      <c r="D126" s="224"/>
      <c r="E126" s="225">
        <v>11.625</v>
      </c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121</v>
      </c>
      <c r="AH126" s="212">
        <v>5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35">
        <v>26</v>
      </c>
      <c r="B127" s="236" t="s">
        <v>246</v>
      </c>
      <c r="C127" s="257" t="s">
        <v>247</v>
      </c>
      <c r="D127" s="237" t="s">
        <v>114</v>
      </c>
      <c r="E127" s="238">
        <v>115.54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40">
        <v>3.9899999999999996E-3</v>
      </c>
      <c r="O127" s="240">
        <f>ROUND(E127*N127,2)</f>
        <v>0.46</v>
      </c>
      <c r="P127" s="240">
        <v>0</v>
      </c>
      <c r="Q127" s="240">
        <f>ROUND(E127*P127,2)</f>
        <v>0</v>
      </c>
      <c r="R127" s="240" t="s">
        <v>232</v>
      </c>
      <c r="S127" s="240" t="s">
        <v>116</v>
      </c>
      <c r="T127" s="241" t="s">
        <v>117</v>
      </c>
      <c r="U127" s="222">
        <v>0.98</v>
      </c>
      <c r="V127" s="222">
        <f>ROUND(E127*U127,2)</f>
        <v>113.23</v>
      </c>
      <c r="W127" s="222"/>
      <c r="X127" s="222" t="s">
        <v>118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119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8" t="s">
        <v>198</v>
      </c>
      <c r="D128" s="224"/>
      <c r="E128" s="225">
        <v>115.54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121</v>
      </c>
      <c r="AH128" s="212">
        <v>5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35">
        <v>27</v>
      </c>
      <c r="B129" s="236" t="s">
        <v>248</v>
      </c>
      <c r="C129" s="257" t="s">
        <v>249</v>
      </c>
      <c r="D129" s="237" t="s">
        <v>156</v>
      </c>
      <c r="E129" s="238">
        <v>105.73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40">
        <v>4.0000000000000003E-5</v>
      </c>
      <c r="O129" s="240">
        <f>ROUND(E129*N129,2)</f>
        <v>0</v>
      </c>
      <c r="P129" s="240">
        <v>0</v>
      </c>
      <c r="Q129" s="240">
        <f>ROUND(E129*P129,2)</f>
        <v>0</v>
      </c>
      <c r="R129" s="240" t="s">
        <v>232</v>
      </c>
      <c r="S129" s="240" t="s">
        <v>116</v>
      </c>
      <c r="T129" s="241" t="s">
        <v>117</v>
      </c>
      <c r="U129" s="222">
        <v>7.0000000000000007E-2</v>
      </c>
      <c r="V129" s="222">
        <f>ROUND(E129*U129,2)</f>
        <v>7.4</v>
      </c>
      <c r="W129" s="222"/>
      <c r="X129" s="222" t="s">
        <v>118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119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62" t="s">
        <v>250</v>
      </c>
      <c r="D130" s="244"/>
      <c r="E130" s="244"/>
      <c r="F130" s="244"/>
      <c r="G130" s="244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137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8" t="s">
        <v>206</v>
      </c>
      <c r="D131" s="224"/>
      <c r="E131" s="225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121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8" t="s">
        <v>251</v>
      </c>
      <c r="D132" s="224"/>
      <c r="E132" s="225">
        <v>97.28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121</v>
      </c>
      <c r="AH132" s="212">
        <v>5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8" t="s">
        <v>199</v>
      </c>
      <c r="D133" s="224"/>
      <c r="E133" s="225"/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121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8" t="s">
        <v>252</v>
      </c>
      <c r="D134" s="224"/>
      <c r="E134" s="225"/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121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8" t="s">
        <v>253</v>
      </c>
      <c r="D135" s="224"/>
      <c r="E135" s="225">
        <v>2.2999999999999998</v>
      </c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8" t="s">
        <v>254</v>
      </c>
      <c r="D136" s="224"/>
      <c r="E136" s="225">
        <v>1.95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121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8" t="s">
        <v>255</v>
      </c>
      <c r="D137" s="224"/>
      <c r="E137" s="225">
        <v>4.2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121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35">
        <v>28</v>
      </c>
      <c r="B138" s="236" t="s">
        <v>256</v>
      </c>
      <c r="C138" s="257" t="s">
        <v>257</v>
      </c>
      <c r="D138" s="237" t="s">
        <v>258</v>
      </c>
      <c r="E138" s="238">
        <v>0.9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40">
        <v>1.3999999999999999E-4</v>
      </c>
      <c r="O138" s="240">
        <f>ROUND(E138*N138,2)</f>
        <v>0</v>
      </c>
      <c r="P138" s="240">
        <v>0</v>
      </c>
      <c r="Q138" s="240">
        <f>ROUND(E138*P138,2)</f>
        <v>0</v>
      </c>
      <c r="R138" s="240" t="s">
        <v>259</v>
      </c>
      <c r="S138" s="240" t="s">
        <v>116</v>
      </c>
      <c r="T138" s="241" t="s">
        <v>117</v>
      </c>
      <c r="U138" s="222">
        <v>0</v>
      </c>
      <c r="V138" s="222">
        <f>ROUND(E138*U138,2)</f>
        <v>0</v>
      </c>
      <c r="W138" s="222"/>
      <c r="X138" s="222" t="s">
        <v>260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261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8" t="s">
        <v>262</v>
      </c>
      <c r="D139" s="224"/>
      <c r="E139" s="225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121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8" t="s">
        <v>263</v>
      </c>
      <c r="D140" s="224"/>
      <c r="E140" s="225">
        <v>0.9</v>
      </c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121</v>
      </c>
      <c r="AH140" s="212">
        <v>5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35">
        <v>29</v>
      </c>
      <c r="B141" s="236" t="s">
        <v>264</v>
      </c>
      <c r="C141" s="257" t="s">
        <v>265</v>
      </c>
      <c r="D141" s="237" t="s">
        <v>114</v>
      </c>
      <c r="E141" s="238">
        <v>134.20787999999999</v>
      </c>
      <c r="F141" s="239"/>
      <c r="G141" s="240">
        <f>ROUND(E141*F141,2)</f>
        <v>0</v>
      </c>
      <c r="H141" s="239"/>
      <c r="I141" s="240">
        <f>ROUND(E141*H141,2)</f>
        <v>0</v>
      </c>
      <c r="J141" s="239"/>
      <c r="K141" s="240">
        <f>ROUND(E141*J141,2)</f>
        <v>0</v>
      </c>
      <c r="L141" s="240">
        <v>21</v>
      </c>
      <c r="M141" s="240">
        <f>G141*(1+L141/100)</f>
        <v>0</v>
      </c>
      <c r="N141" s="240">
        <v>1.9199999999999998E-2</v>
      </c>
      <c r="O141" s="240">
        <f>ROUND(E141*N141,2)</f>
        <v>2.58</v>
      </c>
      <c r="P141" s="240">
        <v>0</v>
      </c>
      <c r="Q141" s="240">
        <f>ROUND(E141*P141,2)</f>
        <v>0</v>
      </c>
      <c r="R141" s="240"/>
      <c r="S141" s="240" t="s">
        <v>222</v>
      </c>
      <c r="T141" s="241" t="s">
        <v>223</v>
      </c>
      <c r="U141" s="222">
        <v>0</v>
      </c>
      <c r="V141" s="222">
        <f>ROUND(E141*U141,2)</f>
        <v>0</v>
      </c>
      <c r="W141" s="222"/>
      <c r="X141" s="222" t="s">
        <v>260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261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8" t="s">
        <v>266</v>
      </c>
      <c r="D142" s="224"/>
      <c r="E142" s="225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121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8" t="s">
        <v>198</v>
      </c>
      <c r="D143" s="224"/>
      <c r="E143" s="225">
        <v>115.54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121</v>
      </c>
      <c r="AH143" s="212">
        <v>5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8" t="s">
        <v>199</v>
      </c>
      <c r="D144" s="224"/>
      <c r="E144" s="225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121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8" t="s">
        <v>267</v>
      </c>
      <c r="D145" s="224"/>
      <c r="E145" s="225"/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121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8" t="s">
        <v>268</v>
      </c>
      <c r="D146" s="224"/>
      <c r="E146" s="225">
        <v>1.1625000000000001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121</v>
      </c>
      <c r="AH146" s="212">
        <v>5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61" t="s">
        <v>152</v>
      </c>
      <c r="D147" s="226"/>
      <c r="E147" s="227">
        <v>116.7025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121</v>
      </c>
      <c r="AH147" s="212">
        <v>1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8" t="s">
        <v>269</v>
      </c>
      <c r="D148" s="224"/>
      <c r="E148" s="225">
        <v>17.505379999999999</v>
      </c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121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>
        <v>30</v>
      </c>
      <c r="B149" s="220" t="s">
        <v>270</v>
      </c>
      <c r="C149" s="263" t="s">
        <v>271</v>
      </c>
      <c r="D149" s="221" t="s">
        <v>0</v>
      </c>
      <c r="E149" s="245"/>
      <c r="F149" s="223"/>
      <c r="G149" s="222">
        <f>ROUND(E149*F149,2)</f>
        <v>0</v>
      </c>
      <c r="H149" s="223"/>
      <c r="I149" s="222">
        <f>ROUND(E149*H149,2)</f>
        <v>0</v>
      </c>
      <c r="J149" s="223"/>
      <c r="K149" s="222">
        <f>ROUND(E149*J149,2)</f>
        <v>0</v>
      </c>
      <c r="L149" s="222">
        <v>21</v>
      </c>
      <c r="M149" s="222">
        <f>G149*(1+L149/100)</f>
        <v>0</v>
      </c>
      <c r="N149" s="222">
        <v>0</v>
      </c>
      <c r="O149" s="222">
        <f>ROUND(E149*N149,2)</f>
        <v>0</v>
      </c>
      <c r="P149" s="222">
        <v>0</v>
      </c>
      <c r="Q149" s="222">
        <f>ROUND(E149*P149,2)</f>
        <v>0</v>
      </c>
      <c r="R149" s="222" t="s">
        <v>232</v>
      </c>
      <c r="S149" s="222" t="s">
        <v>116</v>
      </c>
      <c r="T149" s="222" t="s">
        <v>117</v>
      </c>
      <c r="U149" s="222">
        <v>0</v>
      </c>
      <c r="V149" s="222">
        <f>ROUND(E149*U149,2)</f>
        <v>0</v>
      </c>
      <c r="W149" s="222"/>
      <c r="X149" s="222" t="s">
        <v>191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192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64" t="s">
        <v>272</v>
      </c>
      <c r="D150" s="246"/>
      <c r="E150" s="246"/>
      <c r="F150" s="246"/>
      <c r="G150" s="246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135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x14ac:dyDescent="0.2">
      <c r="A151" s="229" t="s">
        <v>110</v>
      </c>
      <c r="B151" s="230" t="s">
        <v>73</v>
      </c>
      <c r="C151" s="256" t="s">
        <v>74</v>
      </c>
      <c r="D151" s="231"/>
      <c r="E151" s="232"/>
      <c r="F151" s="233"/>
      <c r="G151" s="233">
        <f>SUMIF(AG152:AG165,"&lt;&gt;NOR",G152:G165)</f>
        <v>0</v>
      </c>
      <c r="H151" s="233"/>
      <c r="I151" s="233">
        <f>SUM(I152:I165)</f>
        <v>0</v>
      </c>
      <c r="J151" s="233"/>
      <c r="K151" s="233">
        <f>SUM(K152:K165)</f>
        <v>0</v>
      </c>
      <c r="L151" s="233"/>
      <c r="M151" s="233">
        <f>SUM(M152:M165)</f>
        <v>0</v>
      </c>
      <c r="N151" s="233"/>
      <c r="O151" s="233">
        <f>SUM(O152:O165)</f>
        <v>0.22</v>
      </c>
      <c r="P151" s="233"/>
      <c r="Q151" s="233">
        <f>SUM(Q152:Q165)</f>
        <v>0</v>
      </c>
      <c r="R151" s="233"/>
      <c r="S151" s="233"/>
      <c r="T151" s="234"/>
      <c r="U151" s="228"/>
      <c r="V151" s="228">
        <f>SUM(V152:V165)</f>
        <v>15.67</v>
      </c>
      <c r="W151" s="228"/>
      <c r="X151" s="228"/>
      <c r="AG151" t="s">
        <v>111</v>
      </c>
    </row>
    <row r="152" spans="1:60" ht="33.75" outlineLevel="1" x14ac:dyDescent="0.2">
      <c r="A152" s="235">
        <v>31</v>
      </c>
      <c r="B152" s="236" t="s">
        <v>273</v>
      </c>
      <c r="C152" s="257" t="s">
        <v>274</v>
      </c>
      <c r="D152" s="237" t="s">
        <v>114</v>
      </c>
      <c r="E152" s="238">
        <v>129.55074999999999</v>
      </c>
      <c r="F152" s="239"/>
      <c r="G152" s="240">
        <f>ROUND(E152*F152,2)</f>
        <v>0</v>
      </c>
      <c r="H152" s="239"/>
      <c r="I152" s="240">
        <f>ROUND(E152*H152,2)</f>
        <v>0</v>
      </c>
      <c r="J152" s="239"/>
      <c r="K152" s="240">
        <f>ROUND(E152*J152,2)</f>
        <v>0</v>
      </c>
      <c r="L152" s="240">
        <v>21</v>
      </c>
      <c r="M152" s="240">
        <f>G152*(1+L152/100)</f>
        <v>0</v>
      </c>
      <c r="N152" s="240">
        <v>1.1E-4</v>
      </c>
      <c r="O152" s="240">
        <f>ROUND(E152*N152,2)</f>
        <v>0.01</v>
      </c>
      <c r="P152" s="240">
        <v>0</v>
      </c>
      <c r="Q152" s="240">
        <f>ROUND(E152*P152,2)</f>
        <v>0</v>
      </c>
      <c r="R152" s="240" t="s">
        <v>232</v>
      </c>
      <c r="S152" s="240" t="s">
        <v>116</v>
      </c>
      <c r="T152" s="241" t="s">
        <v>117</v>
      </c>
      <c r="U152" s="222">
        <v>0</v>
      </c>
      <c r="V152" s="222">
        <f>ROUND(E152*U152,2)</f>
        <v>0</v>
      </c>
      <c r="W152" s="222"/>
      <c r="X152" s="222" t="s">
        <v>118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119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8" t="s">
        <v>197</v>
      </c>
      <c r="D153" s="224"/>
      <c r="E153" s="225"/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121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8" t="s">
        <v>198</v>
      </c>
      <c r="D154" s="224"/>
      <c r="E154" s="225">
        <v>115.54</v>
      </c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121</v>
      </c>
      <c r="AH154" s="212">
        <v>5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8" t="s">
        <v>199</v>
      </c>
      <c r="D155" s="224"/>
      <c r="E155" s="225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8" t="s">
        <v>275</v>
      </c>
      <c r="D156" s="224"/>
      <c r="E156" s="225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121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8" t="s">
        <v>184</v>
      </c>
      <c r="D157" s="224"/>
      <c r="E157" s="225">
        <v>14.01075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121</v>
      </c>
      <c r="AH157" s="212">
        <v>5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1" x14ac:dyDescent="0.2">
      <c r="A158" s="235">
        <v>32</v>
      </c>
      <c r="B158" s="236" t="s">
        <v>276</v>
      </c>
      <c r="C158" s="257" t="s">
        <v>277</v>
      </c>
      <c r="D158" s="237" t="s">
        <v>114</v>
      </c>
      <c r="E158" s="238">
        <v>12.84825</v>
      </c>
      <c r="F158" s="239"/>
      <c r="G158" s="240">
        <f>ROUND(E158*F158,2)</f>
        <v>0</v>
      </c>
      <c r="H158" s="239"/>
      <c r="I158" s="240">
        <f>ROUND(E158*H158,2)</f>
        <v>0</v>
      </c>
      <c r="J158" s="239"/>
      <c r="K158" s="240">
        <f>ROUND(E158*J158,2)</f>
        <v>0</v>
      </c>
      <c r="L158" s="240">
        <v>21</v>
      </c>
      <c r="M158" s="240">
        <f>G158*(1+L158/100)</f>
        <v>0</v>
      </c>
      <c r="N158" s="240">
        <v>4.1900000000000001E-3</v>
      </c>
      <c r="O158" s="240">
        <f>ROUND(E158*N158,2)</f>
        <v>0.05</v>
      </c>
      <c r="P158" s="240">
        <v>0</v>
      </c>
      <c r="Q158" s="240">
        <f>ROUND(E158*P158,2)</f>
        <v>0</v>
      </c>
      <c r="R158" s="240" t="s">
        <v>232</v>
      </c>
      <c r="S158" s="240" t="s">
        <v>116</v>
      </c>
      <c r="T158" s="241" t="s">
        <v>117</v>
      </c>
      <c r="U158" s="222">
        <v>1.22</v>
      </c>
      <c r="V158" s="222">
        <f>ROUND(E158*U158,2)</f>
        <v>15.67</v>
      </c>
      <c r="W158" s="222"/>
      <c r="X158" s="222" t="s">
        <v>118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119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8" t="s">
        <v>278</v>
      </c>
      <c r="D159" s="224"/>
      <c r="E159" s="225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121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8" t="s">
        <v>279</v>
      </c>
      <c r="D160" s="224"/>
      <c r="E160" s="225">
        <v>12.84825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121</v>
      </c>
      <c r="AH160" s="212">
        <v>5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5">
        <v>33</v>
      </c>
      <c r="B161" s="236" t="s">
        <v>280</v>
      </c>
      <c r="C161" s="257" t="s">
        <v>281</v>
      </c>
      <c r="D161" s="237" t="s">
        <v>114</v>
      </c>
      <c r="E161" s="238">
        <v>14.77549</v>
      </c>
      <c r="F161" s="239"/>
      <c r="G161" s="240">
        <f>ROUND(E161*F161,2)</f>
        <v>0</v>
      </c>
      <c r="H161" s="239"/>
      <c r="I161" s="240">
        <f>ROUND(E161*H161,2)</f>
        <v>0</v>
      </c>
      <c r="J161" s="239"/>
      <c r="K161" s="240">
        <f>ROUND(E161*J161,2)</f>
        <v>0</v>
      </c>
      <c r="L161" s="240">
        <v>21</v>
      </c>
      <c r="M161" s="240">
        <f>G161*(1+L161/100)</f>
        <v>0</v>
      </c>
      <c r="N161" s="240">
        <v>1.0500000000000001E-2</v>
      </c>
      <c r="O161" s="240">
        <f>ROUND(E161*N161,2)</f>
        <v>0.16</v>
      </c>
      <c r="P161" s="240">
        <v>0</v>
      </c>
      <c r="Q161" s="240">
        <f>ROUND(E161*P161,2)</f>
        <v>0</v>
      </c>
      <c r="R161" s="240" t="s">
        <v>259</v>
      </c>
      <c r="S161" s="240" t="s">
        <v>116</v>
      </c>
      <c r="T161" s="241" t="s">
        <v>117</v>
      </c>
      <c r="U161" s="222">
        <v>0</v>
      </c>
      <c r="V161" s="222">
        <f>ROUND(E161*U161,2)</f>
        <v>0</v>
      </c>
      <c r="W161" s="222"/>
      <c r="X161" s="222" t="s">
        <v>260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261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8" t="s">
        <v>278</v>
      </c>
      <c r="D162" s="224"/>
      <c r="E162" s="225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8" t="s">
        <v>282</v>
      </c>
      <c r="D163" s="224"/>
      <c r="E163" s="225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121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8" t="s">
        <v>283</v>
      </c>
      <c r="D164" s="224"/>
      <c r="E164" s="225">
        <v>14.77549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121</v>
      </c>
      <c r="AH164" s="212">
        <v>5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>
        <v>34</v>
      </c>
      <c r="B165" s="220" t="s">
        <v>284</v>
      </c>
      <c r="C165" s="263" t="s">
        <v>285</v>
      </c>
      <c r="D165" s="221" t="s">
        <v>0</v>
      </c>
      <c r="E165" s="245"/>
      <c r="F165" s="223"/>
      <c r="G165" s="222">
        <f>ROUND(E165*F165,2)</f>
        <v>0</v>
      </c>
      <c r="H165" s="223"/>
      <c r="I165" s="222">
        <f>ROUND(E165*H165,2)</f>
        <v>0</v>
      </c>
      <c r="J165" s="223"/>
      <c r="K165" s="222">
        <f>ROUND(E165*J165,2)</f>
        <v>0</v>
      </c>
      <c r="L165" s="222">
        <v>21</v>
      </c>
      <c r="M165" s="222">
        <f>G165*(1+L165/100)</f>
        <v>0</v>
      </c>
      <c r="N165" s="222">
        <v>0</v>
      </c>
      <c r="O165" s="222">
        <f>ROUND(E165*N165,2)</f>
        <v>0</v>
      </c>
      <c r="P165" s="222">
        <v>0</v>
      </c>
      <c r="Q165" s="222">
        <f>ROUND(E165*P165,2)</f>
        <v>0</v>
      </c>
      <c r="R165" s="222" t="s">
        <v>232</v>
      </c>
      <c r="S165" s="222" t="s">
        <v>116</v>
      </c>
      <c r="T165" s="222" t="s">
        <v>117</v>
      </c>
      <c r="U165" s="222">
        <v>0</v>
      </c>
      <c r="V165" s="222">
        <f>ROUND(E165*U165,2)</f>
        <v>0</v>
      </c>
      <c r="W165" s="222"/>
      <c r="X165" s="222" t="s">
        <v>191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192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x14ac:dyDescent="0.2">
      <c r="A166" s="229" t="s">
        <v>110</v>
      </c>
      <c r="B166" s="230" t="s">
        <v>75</v>
      </c>
      <c r="C166" s="256" t="s">
        <v>76</v>
      </c>
      <c r="D166" s="231"/>
      <c r="E166" s="232"/>
      <c r="F166" s="233"/>
      <c r="G166" s="233">
        <f>SUMIF(AG167:AG175,"&lt;&gt;NOR",G167:G175)</f>
        <v>0</v>
      </c>
      <c r="H166" s="233"/>
      <c r="I166" s="233">
        <f>SUM(I167:I175)</f>
        <v>0</v>
      </c>
      <c r="J166" s="233"/>
      <c r="K166" s="233">
        <f>SUM(K167:K175)</f>
        <v>0</v>
      </c>
      <c r="L166" s="233"/>
      <c r="M166" s="233">
        <f>SUM(M167:M175)</f>
        <v>0</v>
      </c>
      <c r="N166" s="233"/>
      <c r="O166" s="233">
        <f>SUM(O167:O175)</f>
        <v>0</v>
      </c>
      <c r="P166" s="233"/>
      <c r="Q166" s="233">
        <f>SUM(Q167:Q175)</f>
        <v>0</v>
      </c>
      <c r="R166" s="233"/>
      <c r="S166" s="233"/>
      <c r="T166" s="234"/>
      <c r="U166" s="228"/>
      <c r="V166" s="228">
        <f>SUM(V167:V175)</f>
        <v>1.07</v>
      </c>
      <c r="W166" s="228"/>
      <c r="X166" s="228"/>
      <c r="AG166" t="s">
        <v>111</v>
      </c>
    </row>
    <row r="167" spans="1:60" outlineLevel="1" x14ac:dyDescent="0.2">
      <c r="A167" s="235">
        <v>35</v>
      </c>
      <c r="B167" s="236" t="s">
        <v>286</v>
      </c>
      <c r="C167" s="257" t="s">
        <v>287</v>
      </c>
      <c r="D167" s="237" t="s">
        <v>114</v>
      </c>
      <c r="E167" s="238">
        <v>1.2350000000000001</v>
      </c>
      <c r="F167" s="239"/>
      <c r="G167" s="240">
        <f>ROUND(E167*F167,2)</f>
        <v>0</v>
      </c>
      <c r="H167" s="239"/>
      <c r="I167" s="240">
        <f>ROUND(E167*H167,2)</f>
        <v>0</v>
      </c>
      <c r="J167" s="239"/>
      <c r="K167" s="240">
        <f>ROUND(E167*J167,2)</f>
        <v>0</v>
      </c>
      <c r="L167" s="240">
        <v>21</v>
      </c>
      <c r="M167" s="240">
        <f>G167*(1+L167/100)</f>
        <v>0</v>
      </c>
      <c r="N167" s="240">
        <v>3.1E-4</v>
      </c>
      <c r="O167" s="240">
        <f>ROUND(E167*N167,2)</f>
        <v>0</v>
      </c>
      <c r="P167" s="240">
        <v>0</v>
      </c>
      <c r="Q167" s="240">
        <f>ROUND(E167*P167,2)</f>
        <v>0</v>
      </c>
      <c r="R167" s="240" t="s">
        <v>288</v>
      </c>
      <c r="S167" s="240" t="s">
        <v>116</v>
      </c>
      <c r="T167" s="241" t="s">
        <v>117</v>
      </c>
      <c r="U167" s="222">
        <v>0.41</v>
      </c>
      <c r="V167" s="222">
        <f>ROUND(E167*U167,2)</f>
        <v>0.51</v>
      </c>
      <c r="W167" s="222"/>
      <c r="X167" s="222" t="s">
        <v>118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119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8" t="s">
        <v>289</v>
      </c>
      <c r="D168" s="224"/>
      <c r="E168" s="225">
        <v>1.2350000000000001</v>
      </c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121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35">
        <v>36</v>
      </c>
      <c r="B169" s="236" t="s">
        <v>290</v>
      </c>
      <c r="C169" s="257" t="s">
        <v>291</v>
      </c>
      <c r="D169" s="237" t="s">
        <v>114</v>
      </c>
      <c r="E169" s="238">
        <v>1.2350000000000001</v>
      </c>
      <c r="F169" s="239"/>
      <c r="G169" s="240">
        <f>ROUND(E169*F169,2)</f>
        <v>0</v>
      </c>
      <c r="H169" s="239"/>
      <c r="I169" s="240">
        <f>ROUND(E169*H169,2)</f>
        <v>0</v>
      </c>
      <c r="J169" s="239"/>
      <c r="K169" s="240">
        <f>ROUND(E169*J169,2)</f>
        <v>0</v>
      </c>
      <c r="L169" s="240">
        <v>21</v>
      </c>
      <c r="M169" s="240">
        <f>G169*(1+L169/100)</f>
        <v>0</v>
      </c>
      <c r="N169" s="240">
        <v>4.2000000000000002E-4</v>
      </c>
      <c r="O169" s="240">
        <f>ROUND(E169*N169,2)</f>
        <v>0</v>
      </c>
      <c r="P169" s="240">
        <v>0</v>
      </c>
      <c r="Q169" s="240">
        <f>ROUND(E169*P169,2)</f>
        <v>0</v>
      </c>
      <c r="R169" s="240" t="s">
        <v>288</v>
      </c>
      <c r="S169" s="240" t="s">
        <v>116</v>
      </c>
      <c r="T169" s="241" t="s">
        <v>117</v>
      </c>
      <c r="U169" s="222">
        <v>0.28999999999999998</v>
      </c>
      <c r="V169" s="222">
        <f>ROUND(E169*U169,2)</f>
        <v>0.36</v>
      </c>
      <c r="W169" s="222"/>
      <c r="X169" s="222" t="s">
        <v>118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119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62" t="s">
        <v>292</v>
      </c>
      <c r="D170" s="244"/>
      <c r="E170" s="244"/>
      <c r="F170" s="244"/>
      <c r="G170" s="244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137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8" t="s">
        <v>293</v>
      </c>
      <c r="D171" s="224"/>
      <c r="E171" s="225"/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121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8" t="s">
        <v>294</v>
      </c>
      <c r="D172" s="224"/>
      <c r="E172" s="225">
        <v>1.2350000000000001</v>
      </c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121</v>
      </c>
      <c r="AH172" s="212">
        <v>5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35">
        <v>37</v>
      </c>
      <c r="B173" s="236" t="s">
        <v>295</v>
      </c>
      <c r="C173" s="257" t="s">
        <v>296</v>
      </c>
      <c r="D173" s="237" t="s">
        <v>114</v>
      </c>
      <c r="E173" s="238">
        <v>1.2350000000000001</v>
      </c>
      <c r="F173" s="239"/>
      <c r="G173" s="240">
        <f>ROUND(E173*F173,2)</f>
        <v>0</v>
      </c>
      <c r="H173" s="239"/>
      <c r="I173" s="240">
        <f>ROUND(E173*H173,2)</f>
        <v>0</v>
      </c>
      <c r="J173" s="239"/>
      <c r="K173" s="240">
        <f>ROUND(E173*J173,2)</f>
        <v>0</v>
      </c>
      <c r="L173" s="240">
        <v>21</v>
      </c>
      <c r="M173" s="240">
        <f>G173*(1+L173/100)</f>
        <v>0</v>
      </c>
      <c r="N173" s="240">
        <v>8.0000000000000007E-5</v>
      </c>
      <c r="O173" s="240">
        <f>ROUND(E173*N173,2)</f>
        <v>0</v>
      </c>
      <c r="P173" s="240">
        <v>0</v>
      </c>
      <c r="Q173" s="240">
        <f>ROUND(E173*P173,2)</f>
        <v>0</v>
      </c>
      <c r="R173" s="240" t="s">
        <v>288</v>
      </c>
      <c r="S173" s="240" t="s">
        <v>116</v>
      </c>
      <c r="T173" s="241" t="s">
        <v>117</v>
      </c>
      <c r="U173" s="222">
        <v>0.16</v>
      </c>
      <c r="V173" s="222">
        <f>ROUND(E173*U173,2)</f>
        <v>0.2</v>
      </c>
      <c r="W173" s="222"/>
      <c r="X173" s="222" t="s">
        <v>118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119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8" t="s">
        <v>293</v>
      </c>
      <c r="D174" s="224"/>
      <c r="E174" s="225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121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8" t="s">
        <v>294</v>
      </c>
      <c r="D175" s="224"/>
      <c r="E175" s="225">
        <v>1.2350000000000001</v>
      </c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121</v>
      </c>
      <c r="AH175" s="212">
        <v>5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29" t="s">
        <v>110</v>
      </c>
      <c r="B176" s="230" t="s">
        <v>77</v>
      </c>
      <c r="C176" s="256" t="s">
        <v>78</v>
      </c>
      <c r="D176" s="231"/>
      <c r="E176" s="232"/>
      <c r="F176" s="233"/>
      <c r="G176" s="233">
        <f>SUMIF(AG177:AG194,"&lt;&gt;NOR",G177:G194)</f>
        <v>0</v>
      </c>
      <c r="H176" s="233"/>
      <c r="I176" s="233">
        <f>SUM(I177:I194)</f>
        <v>0</v>
      </c>
      <c r="J176" s="233"/>
      <c r="K176" s="233">
        <f>SUM(K177:K194)</f>
        <v>0</v>
      </c>
      <c r="L176" s="233"/>
      <c r="M176" s="233">
        <f>SUM(M177:M194)</f>
        <v>0</v>
      </c>
      <c r="N176" s="233"/>
      <c r="O176" s="233">
        <f>SUM(O177:O194)</f>
        <v>0.08</v>
      </c>
      <c r="P176" s="233"/>
      <c r="Q176" s="233">
        <f>SUM(Q177:Q194)</f>
        <v>0</v>
      </c>
      <c r="R176" s="233"/>
      <c r="S176" s="233"/>
      <c r="T176" s="234"/>
      <c r="U176" s="228"/>
      <c r="V176" s="228">
        <f>SUM(V177:V194)</f>
        <v>64.64</v>
      </c>
      <c r="W176" s="228"/>
      <c r="X176" s="228"/>
      <c r="AG176" t="s">
        <v>111</v>
      </c>
    </row>
    <row r="177" spans="1:60" outlineLevel="1" x14ac:dyDescent="0.2">
      <c r="A177" s="235">
        <v>38</v>
      </c>
      <c r="B177" s="236" t="s">
        <v>297</v>
      </c>
      <c r="C177" s="257" t="s">
        <v>298</v>
      </c>
      <c r="D177" s="237" t="s">
        <v>114</v>
      </c>
      <c r="E177" s="238">
        <v>307.78750000000002</v>
      </c>
      <c r="F177" s="239"/>
      <c r="G177" s="240">
        <f>ROUND(E177*F177,2)</f>
        <v>0</v>
      </c>
      <c r="H177" s="239"/>
      <c r="I177" s="240">
        <f>ROUND(E177*H177,2)</f>
        <v>0</v>
      </c>
      <c r="J177" s="239"/>
      <c r="K177" s="240">
        <f>ROUND(E177*J177,2)</f>
        <v>0</v>
      </c>
      <c r="L177" s="240">
        <v>21</v>
      </c>
      <c r="M177" s="240">
        <f>G177*(1+L177/100)</f>
        <v>0</v>
      </c>
      <c r="N177" s="240">
        <v>0</v>
      </c>
      <c r="O177" s="240">
        <f>ROUND(E177*N177,2)</f>
        <v>0</v>
      </c>
      <c r="P177" s="240">
        <v>0</v>
      </c>
      <c r="Q177" s="240">
        <f>ROUND(E177*P177,2)</f>
        <v>0</v>
      </c>
      <c r="R177" s="240" t="s">
        <v>299</v>
      </c>
      <c r="S177" s="240" t="s">
        <v>116</v>
      </c>
      <c r="T177" s="241" t="s">
        <v>117</v>
      </c>
      <c r="U177" s="222">
        <v>7.0000000000000007E-2</v>
      </c>
      <c r="V177" s="222">
        <f>ROUND(E177*U177,2)</f>
        <v>21.55</v>
      </c>
      <c r="W177" s="222"/>
      <c r="X177" s="222" t="s">
        <v>118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119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58" t="s">
        <v>300</v>
      </c>
      <c r="D178" s="224"/>
      <c r="E178" s="225"/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121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8" t="s">
        <v>167</v>
      </c>
      <c r="D179" s="224"/>
      <c r="E179" s="225">
        <v>13.67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121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8" t="s">
        <v>168</v>
      </c>
      <c r="D180" s="224"/>
      <c r="E180" s="225">
        <v>10.48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121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8" t="s">
        <v>169</v>
      </c>
      <c r="D181" s="224"/>
      <c r="E181" s="225">
        <v>91.39</v>
      </c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121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8" t="s">
        <v>199</v>
      </c>
      <c r="D182" s="224"/>
      <c r="E182" s="225"/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121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8" t="s">
        <v>301</v>
      </c>
      <c r="D183" s="224"/>
      <c r="E183" s="225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121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33.75" outlineLevel="1" x14ac:dyDescent="0.2">
      <c r="A184" s="219"/>
      <c r="B184" s="220"/>
      <c r="C184" s="258" t="s">
        <v>302</v>
      </c>
      <c r="D184" s="224"/>
      <c r="E184" s="225">
        <v>60.24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121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58" t="s">
        <v>303</v>
      </c>
      <c r="D185" s="224"/>
      <c r="E185" s="225">
        <v>11.88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121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8" t="s">
        <v>304</v>
      </c>
      <c r="D186" s="224"/>
      <c r="E186" s="225">
        <v>24.555</v>
      </c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121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33.75" outlineLevel="1" x14ac:dyDescent="0.2">
      <c r="A187" s="219"/>
      <c r="B187" s="220"/>
      <c r="C187" s="258" t="s">
        <v>305</v>
      </c>
      <c r="D187" s="224"/>
      <c r="E187" s="225">
        <v>26.64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121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19"/>
      <c r="B188" s="220"/>
      <c r="C188" s="258" t="s">
        <v>306</v>
      </c>
      <c r="D188" s="224"/>
      <c r="E188" s="225">
        <v>28.035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121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22.5" outlineLevel="1" x14ac:dyDescent="0.2">
      <c r="A189" s="219"/>
      <c r="B189" s="220"/>
      <c r="C189" s="258" t="s">
        <v>307</v>
      </c>
      <c r="D189" s="224"/>
      <c r="E189" s="225">
        <v>23.137499999999999</v>
      </c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121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8" t="s">
        <v>308</v>
      </c>
      <c r="D190" s="224"/>
      <c r="E190" s="225">
        <v>17.760000000000002</v>
      </c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121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35">
        <v>39</v>
      </c>
      <c r="B191" s="236" t="s">
        <v>309</v>
      </c>
      <c r="C191" s="257" t="s">
        <v>310</v>
      </c>
      <c r="D191" s="237" t="s">
        <v>114</v>
      </c>
      <c r="E191" s="238">
        <v>307.78750000000002</v>
      </c>
      <c r="F191" s="239"/>
      <c r="G191" s="240">
        <f>ROUND(E191*F191,2)</f>
        <v>0</v>
      </c>
      <c r="H191" s="239"/>
      <c r="I191" s="240">
        <f>ROUND(E191*H191,2)</f>
        <v>0</v>
      </c>
      <c r="J191" s="239"/>
      <c r="K191" s="240">
        <f>ROUND(E191*J191,2)</f>
        <v>0</v>
      </c>
      <c r="L191" s="240">
        <v>21</v>
      </c>
      <c r="M191" s="240">
        <f>G191*(1+L191/100)</f>
        <v>0</v>
      </c>
      <c r="N191" s="240">
        <v>8.0000000000000007E-5</v>
      </c>
      <c r="O191" s="240">
        <f>ROUND(E191*N191,2)</f>
        <v>0.02</v>
      </c>
      <c r="P191" s="240">
        <v>0</v>
      </c>
      <c r="Q191" s="240">
        <f>ROUND(E191*P191,2)</f>
        <v>0</v>
      </c>
      <c r="R191" s="240" t="s">
        <v>299</v>
      </c>
      <c r="S191" s="240" t="s">
        <v>116</v>
      </c>
      <c r="T191" s="241" t="s">
        <v>117</v>
      </c>
      <c r="U191" s="222">
        <v>0.03</v>
      </c>
      <c r="V191" s="222">
        <f>ROUND(E191*U191,2)</f>
        <v>9.23</v>
      </c>
      <c r="W191" s="222"/>
      <c r="X191" s="222" t="s">
        <v>118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119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8" t="s">
        <v>311</v>
      </c>
      <c r="D192" s="224"/>
      <c r="E192" s="225">
        <v>307.78750000000002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121</v>
      </c>
      <c r="AH192" s="212">
        <v>5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35">
        <v>40</v>
      </c>
      <c r="B193" s="236" t="s">
        <v>312</v>
      </c>
      <c r="C193" s="257" t="s">
        <v>313</v>
      </c>
      <c r="D193" s="237" t="s">
        <v>114</v>
      </c>
      <c r="E193" s="238">
        <v>307.78750000000002</v>
      </c>
      <c r="F193" s="239"/>
      <c r="G193" s="240">
        <f>ROUND(E193*F193,2)</f>
        <v>0</v>
      </c>
      <c r="H193" s="239"/>
      <c r="I193" s="240">
        <f>ROUND(E193*H193,2)</f>
        <v>0</v>
      </c>
      <c r="J193" s="239"/>
      <c r="K193" s="240">
        <f>ROUND(E193*J193,2)</f>
        <v>0</v>
      </c>
      <c r="L193" s="240">
        <v>21</v>
      </c>
      <c r="M193" s="240">
        <f>G193*(1+L193/100)</f>
        <v>0</v>
      </c>
      <c r="N193" s="240">
        <v>2.0000000000000001E-4</v>
      </c>
      <c r="O193" s="240">
        <f>ROUND(E193*N193,2)</f>
        <v>0.06</v>
      </c>
      <c r="P193" s="240">
        <v>0</v>
      </c>
      <c r="Q193" s="240">
        <f>ROUND(E193*P193,2)</f>
        <v>0</v>
      </c>
      <c r="R193" s="240" t="s">
        <v>299</v>
      </c>
      <c r="S193" s="240" t="s">
        <v>116</v>
      </c>
      <c r="T193" s="241" t="s">
        <v>117</v>
      </c>
      <c r="U193" s="222">
        <v>0.11</v>
      </c>
      <c r="V193" s="222">
        <f>ROUND(E193*U193,2)</f>
        <v>33.86</v>
      </c>
      <c r="W193" s="222"/>
      <c r="X193" s="222" t="s">
        <v>118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119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8" t="s">
        <v>311</v>
      </c>
      <c r="D194" s="224"/>
      <c r="E194" s="225">
        <v>307.78750000000002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121</v>
      </c>
      <c r="AH194" s="212">
        <v>5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x14ac:dyDescent="0.2">
      <c r="A195" s="229" t="s">
        <v>110</v>
      </c>
      <c r="B195" s="230" t="s">
        <v>79</v>
      </c>
      <c r="C195" s="256" t="s">
        <v>80</v>
      </c>
      <c r="D195" s="231"/>
      <c r="E195" s="232"/>
      <c r="F195" s="233"/>
      <c r="G195" s="233">
        <f>SUMIF(AG196:AG201,"&lt;&gt;NOR",G196:G201)</f>
        <v>0</v>
      </c>
      <c r="H195" s="233"/>
      <c r="I195" s="233">
        <f>SUM(I196:I201)</f>
        <v>0</v>
      </c>
      <c r="J195" s="233"/>
      <c r="K195" s="233">
        <f>SUM(K196:K201)</f>
        <v>0</v>
      </c>
      <c r="L195" s="233"/>
      <c r="M195" s="233">
        <f>SUM(M196:M201)</f>
        <v>0</v>
      </c>
      <c r="N195" s="233"/>
      <c r="O195" s="233">
        <f>SUM(O196:O201)</f>
        <v>0</v>
      </c>
      <c r="P195" s="233"/>
      <c r="Q195" s="233">
        <f>SUM(Q196:Q201)</f>
        <v>0</v>
      </c>
      <c r="R195" s="233"/>
      <c r="S195" s="233"/>
      <c r="T195" s="234"/>
      <c r="U195" s="228"/>
      <c r="V195" s="228">
        <f>SUM(V196:V201)</f>
        <v>64.210000000000008</v>
      </c>
      <c r="W195" s="228"/>
      <c r="X195" s="228"/>
      <c r="AG195" t="s">
        <v>111</v>
      </c>
    </row>
    <row r="196" spans="1:60" outlineLevel="1" x14ac:dyDescent="0.2">
      <c r="A196" s="235">
        <v>41</v>
      </c>
      <c r="B196" s="236" t="s">
        <v>314</v>
      </c>
      <c r="C196" s="257" t="s">
        <v>315</v>
      </c>
      <c r="D196" s="237" t="s">
        <v>147</v>
      </c>
      <c r="E196" s="238">
        <v>34.336190000000002</v>
      </c>
      <c r="F196" s="239"/>
      <c r="G196" s="240">
        <f>ROUND(E196*F196,2)</f>
        <v>0</v>
      </c>
      <c r="H196" s="239"/>
      <c r="I196" s="240">
        <f>ROUND(E196*H196,2)</f>
        <v>0</v>
      </c>
      <c r="J196" s="239"/>
      <c r="K196" s="240">
        <f>ROUND(E196*J196,2)</f>
        <v>0</v>
      </c>
      <c r="L196" s="240">
        <v>21</v>
      </c>
      <c r="M196" s="240">
        <f>G196*(1+L196/100)</f>
        <v>0</v>
      </c>
      <c r="N196" s="240">
        <v>0</v>
      </c>
      <c r="O196" s="240">
        <f>ROUND(E196*N196,2)</f>
        <v>0</v>
      </c>
      <c r="P196" s="240">
        <v>0</v>
      </c>
      <c r="Q196" s="240">
        <f>ROUND(E196*P196,2)</f>
        <v>0</v>
      </c>
      <c r="R196" s="240" t="s">
        <v>172</v>
      </c>
      <c r="S196" s="240" t="s">
        <v>116</v>
      </c>
      <c r="T196" s="241" t="s">
        <v>117</v>
      </c>
      <c r="U196" s="222">
        <v>0.49</v>
      </c>
      <c r="V196" s="222">
        <f>ROUND(E196*U196,2)</f>
        <v>16.82</v>
      </c>
      <c r="W196" s="222"/>
      <c r="X196" s="222" t="s">
        <v>316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317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62" t="s">
        <v>318</v>
      </c>
      <c r="D197" s="244"/>
      <c r="E197" s="244"/>
      <c r="F197" s="244"/>
      <c r="G197" s="244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137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47">
        <v>42</v>
      </c>
      <c r="B198" s="248" t="s">
        <v>319</v>
      </c>
      <c r="C198" s="265" t="s">
        <v>320</v>
      </c>
      <c r="D198" s="249" t="s">
        <v>147</v>
      </c>
      <c r="E198" s="250">
        <v>824.06844999999998</v>
      </c>
      <c r="F198" s="251"/>
      <c r="G198" s="252">
        <f>ROUND(E198*F198,2)</f>
        <v>0</v>
      </c>
      <c r="H198" s="251"/>
      <c r="I198" s="252">
        <f>ROUND(E198*H198,2)</f>
        <v>0</v>
      </c>
      <c r="J198" s="251"/>
      <c r="K198" s="252">
        <f>ROUND(E198*J198,2)</f>
        <v>0</v>
      </c>
      <c r="L198" s="252">
        <v>21</v>
      </c>
      <c r="M198" s="252">
        <f>G198*(1+L198/100)</f>
        <v>0</v>
      </c>
      <c r="N198" s="252">
        <v>0</v>
      </c>
      <c r="O198" s="252">
        <f>ROUND(E198*N198,2)</f>
        <v>0</v>
      </c>
      <c r="P198" s="252">
        <v>0</v>
      </c>
      <c r="Q198" s="252">
        <f>ROUND(E198*P198,2)</f>
        <v>0</v>
      </c>
      <c r="R198" s="252" t="s">
        <v>172</v>
      </c>
      <c r="S198" s="252" t="s">
        <v>116</v>
      </c>
      <c r="T198" s="253" t="s">
        <v>117</v>
      </c>
      <c r="U198" s="222">
        <v>0</v>
      </c>
      <c r="V198" s="222">
        <f>ROUND(E198*U198,2)</f>
        <v>0</v>
      </c>
      <c r="W198" s="222"/>
      <c r="X198" s="222" t="s">
        <v>316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317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47">
        <v>43</v>
      </c>
      <c r="B199" s="248" t="s">
        <v>321</v>
      </c>
      <c r="C199" s="265" t="s">
        <v>322</v>
      </c>
      <c r="D199" s="249" t="s">
        <v>147</v>
      </c>
      <c r="E199" s="250">
        <v>34.336190000000002</v>
      </c>
      <c r="F199" s="251"/>
      <c r="G199" s="252">
        <f>ROUND(E199*F199,2)</f>
        <v>0</v>
      </c>
      <c r="H199" s="251"/>
      <c r="I199" s="252">
        <f>ROUND(E199*H199,2)</f>
        <v>0</v>
      </c>
      <c r="J199" s="251"/>
      <c r="K199" s="252">
        <f>ROUND(E199*J199,2)</f>
        <v>0</v>
      </c>
      <c r="L199" s="252">
        <v>21</v>
      </c>
      <c r="M199" s="252">
        <f>G199*(1+L199/100)</f>
        <v>0</v>
      </c>
      <c r="N199" s="252">
        <v>0</v>
      </c>
      <c r="O199" s="252">
        <f>ROUND(E199*N199,2)</f>
        <v>0</v>
      </c>
      <c r="P199" s="252">
        <v>0</v>
      </c>
      <c r="Q199" s="252">
        <f>ROUND(E199*P199,2)</f>
        <v>0</v>
      </c>
      <c r="R199" s="252" t="s">
        <v>172</v>
      </c>
      <c r="S199" s="252" t="s">
        <v>116</v>
      </c>
      <c r="T199" s="253" t="s">
        <v>117</v>
      </c>
      <c r="U199" s="222">
        <v>0.94</v>
      </c>
      <c r="V199" s="222">
        <f>ROUND(E199*U199,2)</f>
        <v>32.28</v>
      </c>
      <c r="W199" s="222"/>
      <c r="X199" s="222" t="s">
        <v>316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317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47">
        <v>44</v>
      </c>
      <c r="B200" s="248" t="s">
        <v>323</v>
      </c>
      <c r="C200" s="265" t="s">
        <v>324</v>
      </c>
      <c r="D200" s="249" t="s">
        <v>147</v>
      </c>
      <c r="E200" s="250">
        <v>137.34474</v>
      </c>
      <c r="F200" s="251"/>
      <c r="G200" s="252">
        <f>ROUND(E200*F200,2)</f>
        <v>0</v>
      </c>
      <c r="H200" s="251"/>
      <c r="I200" s="252">
        <f>ROUND(E200*H200,2)</f>
        <v>0</v>
      </c>
      <c r="J200" s="251"/>
      <c r="K200" s="252">
        <f>ROUND(E200*J200,2)</f>
        <v>0</v>
      </c>
      <c r="L200" s="252">
        <v>21</v>
      </c>
      <c r="M200" s="252">
        <f>G200*(1+L200/100)</f>
        <v>0</v>
      </c>
      <c r="N200" s="252">
        <v>0</v>
      </c>
      <c r="O200" s="252">
        <f>ROUND(E200*N200,2)</f>
        <v>0</v>
      </c>
      <c r="P200" s="252">
        <v>0</v>
      </c>
      <c r="Q200" s="252">
        <f>ROUND(E200*P200,2)</f>
        <v>0</v>
      </c>
      <c r="R200" s="252" t="s">
        <v>172</v>
      </c>
      <c r="S200" s="252" t="s">
        <v>116</v>
      </c>
      <c r="T200" s="253" t="s">
        <v>117</v>
      </c>
      <c r="U200" s="222">
        <v>0.11</v>
      </c>
      <c r="V200" s="222">
        <f>ROUND(E200*U200,2)</f>
        <v>15.11</v>
      </c>
      <c r="W200" s="222"/>
      <c r="X200" s="222" t="s">
        <v>316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317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47">
        <v>45</v>
      </c>
      <c r="B201" s="248" t="s">
        <v>325</v>
      </c>
      <c r="C201" s="265" t="s">
        <v>326</v>
      </c>
      <c r="D201" s="249" t="s">
        <v>147</v>
      </c>
      <c r="E201" s="250">
        <v>34.336190000000002</v>
      </c>
      <c r="F201" s="251"/>
      <c r="G201" s="252">
        <f>ROUND(E201*F201,2)</f>
        <v>0</v>
      </c>
      <c r="H201" s="251"/>
      <c r="I201" s="252">
        <f>ROUND(E201*H201,2)</f>
        <v>0</v>
      </c>
      <c r="J201" s="251"/>
      <c r="K201" s="252">
        <f>ROUND(E201*J201,2)</f>
        <v>0</v>
      </c>
      <c r="L201" s="252">
        <v>21</v>
      </c>
      <c r="M201" s="252">
        <f>G201*(1+L201/100)</f>
        <v>0</v>
      </c>
      <c r="N201" s="252">
        <v>0</v>
      </c>
      <c r="O201" s="252">
        <f>ROUND(E201*N201,2)</f>
        <v>0</v>
      </c>
      <c r="P201" s="252">
        <v>0</v>
      </c>
      <c r="Q201" s="252">
        <f>ROUND(E201*P201,2)</f>
        <v>0</v>
      </c>
      <c r="R201" s="252" t="s">
        <v>172</v>
      </c>
      <c r="S201" s="252" t="s">
        <v>116</v>
      </c>
      <c r="T201" s="253" t="s">
        <v>223</v>
      </c>
      <c r="U201" s="222">
        <v>0</v>
      </c>
      <c r="V201" s="222">
        <f>ROUND(E201*U201,2)</f>
        <v>0</v>
      </c>
      <c r="W201" s="222"/>
      <c r="X201" s="222" t="s">
        <v>316</v>
      </c>
      <c r="Y201" s="212"/>
      <c r="Z201" s="212"/>
      <c r="AA201" s="212"/>
      <c r="AB201" s="212"/>
      <c r="AC201" s="212"/>
      <c r="AD201" s="212"/>
      <c r="AE201" s="212"/>
      <c r="AF201" s="212"/>
      <c r="AG201" s="212" t="s">
        <v>317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229" t="s">
        <v>110</v>
      </c>
      <c r="B202" s="230" t="s">
        <v>82</v>
      </c>
      <c r="C202" s="256" t="s">
        <v>27</v>
      </c>
      <c r="D202" s="231"/>
      <c r="E202" s="232"/>
      <c r="F202" s="233"/>
      <c r="G202" s="233">
        <f>SUMIF(AG203:AG212,"&lt;&gt;NOR",G203:G212)</f>
        <v>0</v>
      </c>
      <c r="H202" s="233"/>
      <c r="I202" s="233">
        <f>SUM(I203:I212)</f>
        <v>0</v>
      </c>
      <c r="J202" s="233"/>
      <c r="K202" s="233">
        <f>SUM(K203:K212)</f>
        <v>0</v>
      </c>
      <c r="L202" s="233"/>
      <c r="M202" s="233">
        <f>SUM(M203:M212)</f>
        <v>0</v>
      </c>
      <c r="N202" s="233"/>
      <c r="O202" s="233">
        <f>SUM(O203:O212)</f>
        <v>0</v>
      </c>
      <c r="P202" s="233"/>
      <c r="Q202" s="233">
        <f>SUM(Q203:Q212)</f>
        <v>0</v>
      </c>
      <c r="R202" s="233"/>
      <c r="S202" s="233"/>
      <c r="T202" s="234"/>
      <c r="U202" s="228"/>
      <c r="V202" s="228">
        <f>SUM(V203:V212)</f>
        <v>0</v>
      </c>
      <c r="W202" s="228"/>
      <c r="X202" s="228"/>
      <c r="AG202" t="s">
        <v>111</v>
      </c>
    </row>
    <row r="203" spans="1:60" outlineLevel="1" x14ac:dyDescent="0.2">
      <c r="A203" s="235">
        <v>46</v>
      </c>
      <c r="B203" s="236" t="s">
        <v>327</v>
      </c>
      <c r="C203" s="257" t="s">
        <v>328</v>
      </c>
      <c r="D203" s="237" t="s">
        <v>329</v>
      </c>
      <c r="E203" s="238">
        <v>1</v>
      </c>
      <c r="F203" s="239"/>
      <c r="G203" s="240">
        <f>ROUND(E203*F203,2)</f>
        <v>0</v>
      </c>
      <c r="H203" s="239"/>
      <c r="I203" s="240">
        <f>ROUND(E203*H203,2)</f>
        <v>0</v>
      </c>
      <c r="J203" s="239"/>
      <c r="K203" s="240">
        <f>ROUND(E203*J203,2)</f>
        <v>0</v>
      </c>
      <c r="L203" s="240">
        <v>21</v>
      </c>
      <c r="M203" s="240">
        <f>G203*(1+L203/100)</f>
        <v>0</v>
      </c>
      <c r="N203" s="240">
        <v>0</v>
      </c>
      <c r="O203" s="240">
        <f>ROUND(E203*N203,2)</f>
        <v>0</v>
      </c>
      <c r="P203" s="240">
        <v>0</v>
      </c>
      <c r="Q203" s="240">
        <f>ROUND(E203*P203,2)</f>
        <v>0</v>
      </c>
      <c r="R203" s="240"/>
      <c r="S203" s="240" t="s">
        <v>116</v>
      </c>
      <c r="T203" s="241" t="s">
        <v>223</v>
      </c>
      <c r="U203" s="222">
        <v>0</v>
      </c>
      <c r="V203" s="222">
        <f>ROUND(E203*U203,2)</f>
        <v>0</v>
      </c>
      <c r="W203" s="222"/>
      <c r="X203" s="222" t="s">
        <v>330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331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2.5" outlineLevel="1" x14ac:dyDescent="0.2">
      <c r="A204" s="219"/>
      <c r="B204" s="220"/>
      <c r="C204" s="262" t="s">
        <v>332</v>
      </c>
      <c r="D204" s="244"/>
      <c r="E204" s="244"/>
      <c r="F204" s="244"/>
      <c r="G204" s="244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137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54" t="str">
        <f>C204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35">
        <v>47</v>
      </c>
      <c r="B205" s="236" t="s">
        <v>333</v>
      </c>
      <c r="C205" s="257" t="s">
        <v>334</v>
      </c>
      <c r="D205" s="237" t="s">
        <v>329</v>
      </c>
      <c r="E205" s="238">
        <v>1</v>
      </c>
      <c r="F205" s="239"/>
      <c r="G205" s="240">
        <f>ROUND(E205*F205,2)</f>
        <v>0</v>
      </c>
      <c r="H205" s="239"/>
      <c r="I205" s="240">
        <f>ROUND(E205*H205,2)</f>
        <v>0</v>
      </c>
      <c r="J205" s="239"/>
      <c r="K205" s="240">
        <f>ROUND(E205*J205,2)</f>
        <v>0</v>
      </c>
      <c r="L205" s="240">
        <v>21</v>
      </c>
      <c r="M205" s="240">
        <f>G205*(1+L205/100)</f>
        <v>0</v>
      </c>
      <c r="N205" s="240">
        <v>0</v>
      </c>
      <c r="O205" s="240">
        <f>ROUND(E205*N205,2)</f>
        <v>0</v>
      </c>
      <c r="P205" s="240">
        <v>0</v>
      </c>
      <c r="Q205" s="240">
        <f>ROUND(E205*P205,2)</f>
        <v>0</v>
      </c>
      <c r="R205" s="240"/>
      <c r="S205" s="240" t="s">
        <v>116</v>
      </c>
      <c r="T205" s="241" t="s">
        <v>223</v>
      </c>
      <c r="U205" s="222">
        <v>0</v>
      </c>
      <c r="V205" s="222">
        <f>ROUND(E205*U205,2)</f>
        <v>0</v>
      </c>
      <c r="W205" s="222"/>
      <c r="X205" s="222" t="s">
        <v>330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331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33.75" outlineLevel="1" x14ac:dyDescent="0.2">
      <c r="A206" s="219"/>
      <c r="B206" s="220"/>
      <c r="C206" s="262" t="s">
        <v>335</v>
      </c>
      <c r="D206" s="244"/>
      <c r="E206" s="244"/>
      <c r="F206" s="244"/>
      <c r="G206" s="244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137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54" t="str">
        <f>C206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35">
        <v>48</v>
      </c>
      <c r="B207" s="236" t="s">
        <v>336</v>
      </c>
      <c r="C207" s="257" t="s">
        <v>337</v>
      </c>
      <c r="D207" s="237" t="s">
        <v>329</v>
      </c>
      <c r="E207" s="238">
        <v>1</v>
      </c>
      <c r="F207" s="239"/>
      <c r="G207" s="240">
        <f>ROUND(E207*F207,2)</f>
        <v>0</v>
      </c>
      <c r="H207" s="239"/>
      <c r="I207" s="240">
        <f>ROUND(E207*H207,2)</f>
        <v>0</v>
      </c>
      <c r="J207" s="239"/>
      <c r="K207" s="240">
        <f>ROUND(E207*J207,2)</f>
        <v>0</v>
      </c>
      <c r="L207" s="240">
        <v>21</v>
      </c>
      <c r="M207" s="240">
        <f>G207*(1+L207/100)</f>
        <v>0</v>
      </c>
      <c r="N207" s="240">
        <v>0</v>
      </c>
      <c r="O207" s="240">
        <f>ROUND(E207*N207,2)</f>
        <v>0</v>
      </c>
      <c r="P207" s="240">
        <v>0</v>
      </c>
      <c r="Q207" s="240">
        <f>ROUND(E207*P207,2)</f>
        <v>0</v>
      </c>
      <c r="R207" s="240"/>
      <c r="S207" s="240" t="s">
        <v>116</v>
      </c>
      <c r="T207" s="241" t="s">
        <v>223</v>
      </c>
      <c r="U207" s="222">
        <v>0</v>
      </c>
      <c r="V207" s="222">
        <f>ROUND(E207*U207,2)</f>
        <v>0</v>
      </c>
      <c r="W207" s="222"/>
      <c r="X207" s="222" t="s">
        <v>330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331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2.5" outlineLevel="1" x14ac:dyDescent="0.2">
      <c r="A208" s="219"/>
      <c r="B208" s="220"/>
      <c r="C208" s="262" t="s">
        <v>338</v>
      </c>
      <c r="D208" s="244"/>
      <c r="E208" s="244"/>
      <c r="F208" s="244"/>
      <c r="G208" s="244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137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54" t="str">
        <f>C208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35">
        <v>49</v>
      </c>
      <c r="B209" s="236" t="s">
        <v>339</v>
      </c>
      <c r="C209" s="257" t="s">
        <v>340</v>
      </c>
      <c r="D209" s="237" t="s">
        <v>329</v>
      </c>
      <c r="E209" s="238">
        <v>1</v>
      </c>
      <c r="F209" s="239"/>
      <c r="G209" s="240">
        <f>ROUND(E209*F209,2)</f>
        <v>0</v>
      </c>
      <c r="H209" s="239"/>
      <c r="I209" s="240">
        <f>ROUND(E209*H209,2)</f>
        <v>0</v>
      </c>
      <c r="J209" s="239"/>
      <c r="K209" s="240">
        <f>ROUND(E209*J209,2)</f>
        <v>0</v>
      </c>
      <c r="L209" s="240">
        <v>21</v>
      </c>
      <c r="M209" s="240">
        <f>G209*(1+L209/100)</f>
        <v>0</v>
      </c>
      <c r="N209" s="240">
        <v>0</v>
      </c>
      <c r="O209" s="240">
        <f>ROUND(E209*N209,2)</f>
        <v>0</v>
      </c>
      <c r="P209" s="240">
        <v>0</v>
      </c>
      <c r="Q209" s="240">
        <f>ROUND(E209*P209,2)</f>
        <v>0</v>
      </c>
      <c r="R209" s="240"/>
      <c r="S209" s="240" t="s">
        <v>116</v>
      </c>
      <c r="T209" s="241" t="s">
        <v>223</v>
      </c>
      <c r="U209" s="222">
        <v>0</v>
      </c>
      <c r="V209" s="222">
        <f>ROUND(E209*U209,2)</f>
        <v>0</v>
      </c>
      <c r="W209" s="222"/>
      <c r="X209" s="222" t="s">
        <v>330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341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1" x14ac:dyDescent="0.2">
      <c r="A210" s="219"/>
      <c r="B210" s="220"/>
      <c r="C210" s="262" t="s">
        <v>342</v>
      </c>
      <c r="D210" s="244"/>
      <c r="E210" s="244"/>
      <c r="F210" s="244"/>
      <c r="G210" s="244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137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54" t="str">
        <f>C210</f>
        <v>Náklady na ztížené provádění stavebních prací v důsledku nepřerušeného provozu na staveništi nebo v případech nepřerušeného provozu v objektech v nichž se stavební práce provádí.</v>
      </c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35">
        <v>50</v>
      </c>
      <c r="B211" s="236" t="s">
        <v>343</v>
      </c>
      <c r="C211" s="257" t="s">
        <v>344</v>
      </c>
      <c r="D211" s="237" t="s">
        <v>329</v>
      </c>
      <c r="E211" s="238">
        <v>1</v>
      </c>
      <c r="F211" s="239"/>
      <c r="G211" s="240">
        <f>ROUND(E211*F211,2)</f>
        <v>0</v>
      </c>
      <c r="H211" s="239"/>
      <c r="I211" s="240">
        <f>ROUND(E211*H211,2)</f>
        <v>0</v>
      </c>
      <c r="J211" s="239"/>
      <c r="K211" s="240">
        <f>ROUND(E211*J211,2)</f>
        <v>0</v>
      </c>
      <c r="L211" s="240">
        <v>21</v>
      </c>
      <c r="M211" s="240">
        <f>G211*(1+L211/100)</f>
        <v>0</v>
      </c>
      <c r="N211" s="240">
        <v>0</v>
      </c>
      <c r="O211" s="240">
        <f>ROUND(E211*N211,2)</f>
        <v>0</v>
      </c>
      <c r="P211" s="240">
        <v>0</v>
      </c>
      <c r="Q211" s="240">
        <f>ROUND(E211*P211,2)</f>
        <v>0</v>
      </c>
      <c r="R211" s="240"/>
      <c r="S211" s="240" t="s">
        <v>116</v>
      </c>
      <c r="T211" s="241" t="s">
        <v>223</v>
      </c>
      <c r="U211" s="222">
        <v>0</v>
      </c>
      <c r="V211" s="222">
        <f>ROUND(E211*U211,2)</f>
        <v>0</v>
      </c>
      <c r="W211" s="222"/>
      <c r="X211" s="222" t="s">
        <v>330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341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62" t="s">
        <v>345</v>
      </c>
      <c r="D212" s="244"/>
      <c r="E212" s="244"/>
      <c r="F212" s="244"/>
      <c r="G212" s="244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137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x14ac:dyDescent="0.2">
      <c r="A213" s="229" t="s">
        <v>110</v>
      </c>
      <c r="B213" s="230" t="s">
        <v>83</v>
      </c>
      <c r="C213" s="256" t="s">
        <v>28</v>
      </c>
      <c r="D213" s="231"/>
      <c r="E213" s="232"/>
      <c r="F213" s="233"/>
      <c r="G213" s="233">
        <f>SUMIF(AG214:AG217,"&lt;&gt;NOR",G214:G217)</f>
        <v>0</v>
      </c>
      <c r="H213" s="233"/>
      <c r="I213" s="233">
        <f>SUM(I214:I217)</f>
        <v>0</v>
      </c>
      <c r="J213" s="233"/>
      <c r="K213" s="233">
        <f>SUM(K214:K217)</f>
        <v>0</v>
      </c>
      <c r="L213" s="233"/>
      <c r="M213" s="233">
        <f>SUM(M214:M217)</f>
        <v>0</v>
      </c>
      <c r="N213" s="233"/>
      <c r="O213" s="233">
        <f>SUM(O214:O217)</f>
        <v>0</v>
      </c>
      <c r="P213" s="233"/>
      <c r="Q213" s="233">
        <f>SUM(Q214:Q217)</f>
        <v>0</v>
      </c>
      <c r="R213" s="233"/>
      <c r="S213" s="233"/>
      <c r="T213" s="234"/>
      <c r="U213" s="228"/>
      <c r="V213" s="228">
        <f>SUM(V214:V217)</f>
        <v>0</v>
      </c>
      <c r="W213" s="228"/>
      <c r="X213" s="228"/>
      <c r="AG213" t="s">
        <v>111</v>
      </c>
    </row>
    <row r="214" spans="1:60" outlineLevel="1" x14ac:dyDescent="0.2">
      <c r="A214" s="235">
        <v>51</v>
      </c>
      <c r="B214" s="236" t="s">
        <v>346</v>
      </c>
      <c r="C214" s="257" t="s">
        <v>347</v>
      </c>
      <c r="D214" s="237" t="s">
        <v>329</v>
      </c>
      <c r="E214" s="238">
        <v>1</v>
      </c>
      <c r="F214" s="239"/>
      <c r="G214" s="240">
        <f>ROUND(E214*F214,2)</f>
        <v>0</v>
      </c>
      <c r="H214" s="239"/>
      <c r="I214" s="240">
        <f>ROUND(E214*H214,2)</f>
        <v>0</v>
      </c>
      <c r="J214" s="239"/>
      <c r="K214" s="240">
        <f>ROUND(E214*J214,2)</f>
        <v>0</v>
      </c>
      <c r="L214" s="240">
        <v>21</v>
      </c>
      <c r="M214" s="240">
        <f>G214*(1+L214/100)</f>
        <v>0</v>
      </c>
      <c r="N214" s="240">
        <v>0</v>
      </c>
      <c r="O214" s="240">
        <f>ROUND(E214*N214,2)</f>
        <v>0</v>
      </c>
      <c r="P214" s="240">
        <v>0</v>
      </c>
      <c r="Q214" s="240">
        <f>ROUND(E214*P214,2)</f>
        <v>0</v>
      </c>
      <c r="R214" s="240"/>
      <c r="S214" s="240" t="s">
        <v>116</v>
      </c>
      <c r="T214" s="241" t="s">
        <v>223</v>
      </c>
      <c r="U214" s="222">
        <v>0</v>
      </c>
      <c r="V214" s="222">
        <f>ROUND(E214*U214,2)</f>
        <v>0</v>
      </c>
      <c r="W214" s="222"/>
      <c r="X214" s="222" t="s">
        <v>330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341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33.75" outlineLevel="1" x14ac:dyDescent="0.2">
      <c r="A215" s="219"/>
      <c r="B215" s="220"/>
      <c r="C215" s="262" t="s">
        <v>348</v>
      </c>
      <c r="D215" s="244"/>
      <c r="E215" s="244"/>
      <c r="F215" s="244"/>
      <c r="G215" s="244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137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54" t="str">
        <f>C215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35">
        <v>52</v>
      </c>
      <c r="B216" s="236" t="s">
        <v>349</v>
      </c>
      <c r="C216" s="257" t="s">
        <v>350</v>
      </c>
      <c r="D216" s="237" t="s">
        <v>329</v>
      </c>
      <c r="E216" s="238">
        <v>1</v>
      </c>
      <c r="F216" s="239"/>
      <c r="G216" s="240">
        <f>ROUND(E216*F216,2)</f>
        <v>0</v>
      </c>
      <c r="H216" s="239"/>
      <c r="I216" s="240">
        <f>ROUND(E216*H216,2)</f>
        <v>0</v>
      </c>
      <c r="J216" s="239"/>
      <c r="K216" s="240">
        <f>ROUND(E216*J216,2)</f>
        <v>0</v>
      </c>
      <c r="L216" s="240">
        <v>21</v>
      </c>
      <c r="M216" s="240">
        <f>G216*(1+L216/100)</f>
        <v>0</v>
      </c>
      <c r="N216" s="240">
        <v>0</v>
      </c>
      <c r="O216" s="240">
        <f>ROUND(E216*N216,2)</f>
        <v>0</v>
      </c>
      <c r="P216" s="240">
        <v>0</v>
      </c>
      <c r="Q216" s="240">
        <f>ROUND(E216*P216,2)</f>
        <v>0</v>
      </c>
      <c r="R216" s="240"/>
      <c r="S216" s="240" t="s">
        <v>116</v>
      </c>
      <c r="T216" s="241" t="s">
        <v>223</v>
      </c>
      <c r="U216" s="222">
        <v>0</v>
      </c>
      <c r="V216" s="222">
        <f>ROUND(E216*U216,2)</f>
        <v>0</v>
      </c>
      <c r="W216" s="222"/>
      <c r="X216" s="222" t="s">
        <v>330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341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62" t="s">
        <v>351</v>
      </c>
      <c r="D217" s="244"/>
      <c r="E217" s="244"/>
      <c r="F217" s="244"/>
      <c r="G217" s="244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137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54" t="str">
        <f>C217</f>
        <v>Náklady na vyhotovení dokumentace skutečného provedení stavby a její předání objednateli v požadované formě a požadovaném počtu.</v>
      </c>
      <c r="BB217" s="212"/>
      <c r="BC217" s="212"/>
      <c r="BD217" s="212"/>
      <c r="BE217" s="212"/>
      <c r="BF217" s="212"/>
      <c r="BG217" s="212"/>
      <c r="BH217" s="212"/>
    </row>
    <row r="218" spans="1:60" x14ac:dyDescent="0.2">
      <c r="A218" s="3"/>
      <c r="B218" s="4"/>
      <c r="C218" s="266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AE218">
        <v>15</v>
      </c>
      <c r="AF218">
        <v>21</v>
      </c>
      <c r="AG218" t="s">
        <v>97</v>
      </c>
    </row>
    <row r="219" spans="1:60" x14ac:dyDescent="0.2">
      <c r="A219" s="215"/>
      <c r="B219" s="216" t="s">
        <v>29</v>
      </c>
      <c r="C219" s="267"/>
      <c r="D219" s="217"/>
      <c r="E219" s="218"/>
      <c r="F219" s="218"/>
      <c r="G219" s="255">
        <f>G8+G20+G44+G49+G73+G76+G107+G113+G151+G166+G176+G195+G202+G213</f>
        <v>0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AE219">
        <f>SUMIF(L7:L217,AE218,G7:G217)</f>
        <v>0</v>
      </c>
      <c r="AF219">
        <f>SUMIF(L7:L217,AF218,G7:G217)</f>
        <v>0</v>
      </c>
      <c r="AG219" t="s">
        <v>352</v>
      </c>
    </row>
    <row r="220" spans="1:60" x14ac:dyDescent="0.2">
      <c r="C220" s="268"/>
      <c r="D220" s="10"/>
      <c r="AG220" t="s">
        <v>353</v>
      </c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/lerdRVayqz0lw0jALHnLpjYexas5s02jFVu3RiX6V8WhME5/uvGAF4/Z40aNpJ4eJT1Kyj7d+Qvx9Iy2AV3w==" saltValue="XvBOMfrbLAzV3SU9q5Vgsw==" spinCount="100000" sheet="1"/>
  <mergeCells count="26">
    <mergeCell ref="C215:G215"/>
    <mergeCell ref="C217:G217"/>
    <mergeCell ref="C197:G197"/>
    <mergeCell ref="C204:G204"/>
    <mergeCell ref="C206:G206"/>
    <mergeCell ref="C208:G208"/>
    <mergeCell ref="C210:G210"/>
    <mergeCell ref="C212:G212"/>
    <mergeCell ref="C84:G84"/>
    <mergeCell ref="C106:G106"/>
    <mergeCell ref="C112:G112"/>
    <mergeCell ref="C130:G130"/>
    <mergeCell ref="C150:G150"/>
    <mergeCell ref="C170:G170"/>
    <mergeCell ref="C28:G28"/>
    <mergeCell ref="C31:G31"/>
    <mergeCell ref="C55:G55"/>
    <mergeCell ref="C60:G60"/>
    <mergeCell ref="C66:G66"/>
    <mergeCell ref="C75:G75"/>
    <mergeCell ref="A1:G1"/>
    <mergeCell ref="C2:G2"/>
    <mergeCell ref="C3:G3"/>
    <mergeCell ref="C4:G4"/>
    <mergeCell ref="C22:G22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Valenta</dc:creator>
  <cp:lastModifiedBy>Michal Valenta</cp:lastModifiedBy>
  <cp:lastPrinted>2023-04-17T10:20:19Z</cp:lastPrinted>
  <dcterms:created xsi:type="dcterms:W3CDTF">2009-04-08T07:15:50Z</dcterms:created>
  <dcterms:modified xsi:type="dcterms:W3CDTF">2023-04-17T10:21:25Z</dcterms:modified>
</cp:coreProperties>
</file>