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27495" windowHeight="11445"/>
  </bookViews>
  <sheets>
    <sheet name="Rekapitulace stavby" sheetId="1" r:id="rId1"/>
    <sheet name="01 - STOKA AF-1   (mimo ú..." sheetId="2" r:id="rId2"/>
    <sheet name="02 - PROTLAK POD ŽELEZNIC..." sheetId="3" r:id="rId3"/>
    <sheet name="90 - OSTATNÍ NÁKLADY" sheetId="4" r:id="rId4"/>
  </sheets>
  <definedNames>
    <definedName name="_xlnm._FilterDatabase" localSheetId="1" hidden="1">'01 - STOKA AF-1   (mimo ú...'!$C$123:$K$372</definedName>
    <definedName name="_xlnm._FilterDatabase" localSheetId="2" hidden="1">'02 - PROTLAK POD ŽELEZNIC...'!$C$124:$K$395</definedName>
    <definedName name="_xlnm._FilterDatabase" localSheetId="3" hidden="1">'90 - OSTATNÍ NÁKLADY'!$C$116:$K$138</definedName>
    <definedName name="_xlnm.Print_Titles" localSheetId="1">'01 - STOKA AF-1   (mimo ú...'!$123:$123</definedName>
    <definedName name="_xlnm.Print_Titles" localSheetId="2">'02 - PROTLAK POD ŽELEZNIC...'!$124:$124</definedName>
    <definedName name="_xlnm.Print_Titles" localSheetId="3">'90 - OSTATNÍ NÁKLADY'!$116:$116</definedName>
    <definedName name="_xlnm.Print_Titles" localSheetId="0">'Rekapitulace stavby'!$92:$92</definedName>
    <definedName name="_xlnm.Print_Area" localSheetId="1">'01 - STOKA AF-1   (mimo ú...'!$C$4:$J$39,'01 - STOKA AF-1   (mimo ú...'!$C$50:$J$76,'01 - STOKA AF-1   (mimo ú...'!$C$82:$J$105,'01 - STOKA AF-1   (mimo ú...'!$C$111:$K$372</definedName>
    <definedName name="_xlnm.Print_Area" localSheetId="2">'02 - PROTLAK POD ŽELEZNIC...'!$C$4:$J$39,'02 - PROTLAK POD ŽELEZNIC...'!$C$50:$J$76,'02 - PROTLAK POD ŽELEZNIC...'!$C$82:$J$106,'02 - PROTLAK POD ŽELEZNIC...'!$C$112:$K$395</definedName>
    <definedName name="_xlnm.Print_Area" localSheetId="3">'90 - OSTATNÍ NÁKLADY'!$C$4:$J$39,'90 - OSTATNÍ NÁKLADY'!$C$50:$J$76,'90 - OSTATNÍ NÁKLADY'!$C$82:$J$98,'90 - OSTATNÍ NÁKLADY'!$C$104:$K$138</definedName>
    <definedName name="_xlnm.Print_Area" localSheetId="0">'Rekapitulace stavby'!$D$4:$AO$76,'Rekapitulace stavby'!$C$82:$AQ$98</definedName>
  </definedNames>
  <calcPr calcId="145621"/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138" i="4"/>
  <c r="BH138" i="4"/>
  <c r="BG138" i="4"/>
  <c r="BF138" i="4"/>
  <c r="T138" i="4"/>
  <c r="R138" i="4"/>
  <c r="P138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J114" i="4"/>
  <c r="J113" i="4"/>
  <c r="F113" i="4"/>
  <c r="F111" i="4"/>
  <c r="E109" i="4"/>
  <c r="J92" i="4"/>
  <c r="J91" i="4"/>
  <c r="F91" i="4"/>
  <c r="F89" i="4"/>
  <c r="E87" i="4"/>
  <c r="J18" i="4"/>
  <c r="E18" i="4"/>
  <c r="F92" i="4" s="1"/>
  <c r="J17" i="4"/>
  <c r="J12" i="4"/>
  <c r="J89" i="4"/>
  <c r="E7" i="4"/>
  <c r="E85" i="4" s="1"/>
  <c r="J37" i="3"/>
  <c r="J36" i="3"/>
  <c r="AY96" i="1" s="1"/>
  <c r="J35" i="3"/>
  <c r="AX96" i="1" s="1"/>
  <c r="BI393" i="3"/>
  <c r="BH393" i="3"/>
  <c r="BG393" i="3"/>
  <c r="BF393" i="3"/>
  <c r="T393" i="3"/>
  <c r="R393" i="3"/>
  <c r="P393" i="3"/>
  <c r="BI388" i="3"/>
  <c r="BH388" i="3"/>
  <c r="BG388" i="3"/>
  <c r="BF388" i="3"/>
  <c r="T388" i="3"/>
  <c r="R388" i="3"/>
  <c r="P388" i="3"/>
  <c r="BI385" i="3"/>
  <c r="BH385" i="3"/>
  <c r="BG385" i="3"/>
  <c r="BF385" i="3"/>
  <c r="T385" i="3"/>
  <c r="T384" i="3" s="1"/>
  <c r="R385" i="3"/>
  <c r="R384" i="3" s="1"/>
  <c r="P385" i="3"/>
  <c r="P384" i="3" s="1"/>
  <c r="BI383" i="3"/>
  <c r="BH383" i="3"/>
  <c r="BG383" i="3"/>
  <c r="BF383" i="3"/>
  <c r="T383" i="3"/>
  <c r="T382" i="3" s="1"/>
  <c r="R383" i="3"/>
  <c r="R382" i="3" s="1"/>
  <c r="P383" i="3"/>
  <c r="P382" i="3" s="1"/>
  <c r="BI381" i="3"/>
  <c r="BH381" i="3"/>
  <c r="BG381" i="3"/>
  <c r="BF381" i="3"/>
  <c r="T381" i="3"/>
  <c r="R381" i="3"/>
  <c r="P381" i="3"/>
  <c r="BI380" i="3"/>
  <c r="BH380" i="3"/>
  <c r="BG380" i="3"/>
  <c r="BF380" i="3"/>
  <c r="T380" i="3"/>
  <c r="R380" i="3"/>
  <c r="P380" i="3"/>
  <c r="BI378" i="3"/>
  <c r="BH378" i="3"/>
  <c r="BG378" i="3"/>
  <c r="BF378" i="3"/>
  <c r="T378" i="3"/>
  <c r="R378" i="3"/>
  <c r="P378" i="3"/>
  <c r="BI376" i="3"/>
  <c r="BH376" i="3"/>
  <c r="BG376" i="3"/>
  <c r="BF376" i="3"/>
  <c r="T376" i="3"/>
  <c r="R376" i="3"/>
  <c r="P376" i="3"/>
  <c r="BI374" i="3"/>
  <c r="BH374" i="3"/>
  <c r="BG374" i="3"/>
  <c r="BF374" i="3"/>
  <c r="T374" i="3"/>
  <c r="R374" i="3"/>
  <c r="P374" i="3"/>
  <c r="BI372" i="3"/>
  <c r="BH372" i="3"/>
  <c r="BG372" i="3"/>
  <c r="BF372" i="3"/>
  <c r="T372" i="3"/>
  <c r="R372" i="3"/>
  <c r="P372" i="3"/>
  <c r="BI363" i="3"/>
  <c r="BH363" i="3"/>
  <c r="BG363" i="3"/>
  <c r="BF363" i="3"/>
  <c r="T363" i="3"/>
  <c r="R363" i="3"/>
  <c r="P363" i="3"/>
  <c r="BI361" i="3"/>
  <c r="BH361" i="3"/>
  <c r="BG361" i="3"/>
  <c r="BF361" i="3"/>
  <c r="T361" i="3"/>
  <c r="R361" i="3"/>
  <c r="P361" i="3"/>
  <c r="BI359" i="3"/>
  <c r="BH359" i="3"/>
  <c r="BG359" i="3"/>
  <c r="BF359" i="3"/>
  <c r="T359" i="3"/>
  <c r="R359" i="3"/>
  <c r="P359" i="3"/>
  <c r="BI357" i="3"/>
  <c r="BH357" i="3"/>
  <c r="BG357" i="3"/>
  <c r="BF357" i="3"/>
  <c r="T357" i="3"/>
  <c r="R357" i="3"/>
  <c r="P357" i="3"/>
  <c r="BI355" i="3"/>
  <c r="BH355" i="3"/>
  <c r="BG355" i="3"/>
  <c r="BF355" i="3"/>
  <c r="T355" i="3"/>
  <c r="R355" i="3"/>
  <c r="P355" i="3"/>
  <c r="BI353" i="3"/>
  <c r="BH353" i="3"/>
  <c r="BG353" i="3"/>
  <c r="BF353" i="3"/>
  <c r="T353" i="3"/>
  <c r="R353" i="3"/>
  <c r="P353" i="3"/>
  <c r="BI350" i="3"/>
  <c r="BH350" i="3"/>
  <c r="BG350" i="3"/>
  <c r="BF350" i="3"/>
  <c r="T350" i="3"/>
  <c r="R350" i="3"/>
  <c r="P350" i="3"/>
  <c r="BI348" i="3"/>
  <c r="BH348" i="3"/>
  <c r="BG348" i="3"/>
  <c r="BF348" i="3"/>
  <c r="T348" i="3"/>
  <c r="R348" i="3"/>
  <c r="P348" i="3"/>
  <c r="BI346" i="3"/>
  <c r="BH346" i="3"/>
  <c r="BG346" i="3"/>
  <c r="BF346" i="3"/>
  <c r="T346" i="3"/>
  <c r="R346" i="3"/>
  <c r="P346" i="3"/>
  <c r="BI344" i="3"/>
  <c r="BH344" i="3"/>
  <c r="BG344" i="3"/>
  <c r="BF344" i="3"/>
  <c r="T344" i="3"/>
  <c r="R344" i="3"/>
  <c r="P344" i="3"/>
  <c r="BI342" i="3"/>
  <c r="BH342" i="3"/>
  <c r="BG342" i="3"/>
  <c r="BF342" i="3"/>
  <c r="T342" i="3"/>
  <c r="R342" i="3"/>
  <c r="P342" i="3"/>
  <c r="BI340" i="3"/>
  <c r="BH340" i="3"/>
  <c r="BG340" i="3"/>
  <c r="BF340" i="3"/>
  <c r="T340" i="3"/>
  <c r="R340" i="3"/>
  <c r="P340" i="3"/>
  <c r="BI338" i="3"/>
  <c r="BH338" i="3"/>
  <c r="BG338" i="3"/>
  <c r="BF338" i="3"/>
  <c r="T338" i="3"/>
  <c r="R338" i="3"/>
  <c r="P338" i="3"/>
  <c r="BI336" i="3"/>
  <c r="BH336" i="3"/>
  <c r="BG336" i="3"/>
  <c r="BF336" i="3"/>
  <c r="T336" i="3"/>
  <c r="R336" i="3"/>
  <c r="P336" i="3"/>
  <c r="BI334" i="3"/>
  <c r="BH334" i="3"/>
  <c r="BG334" i="3"/>
  <c r="BF334" i="3"/>
  <c r="T334" i="3"/>
  <c r="R334" i="3"/>
  <c r="P334" i="3"/>
  <c r="BI331" i="3"/>
  <c r="BH331" i="3"/>
  <c r="BG331" i="3"/>
  <c r="BF331" i="3"/>
  <c r="T331" i="3"/>
  <c r="R331" i="3"/>
  <c r="P331" i="3"/>
  <c r="BI329" i="3"/>
  <c r="BH329" i="3"/>
  <c r="BG329" i="3"/>
  <c r="BF329" i="3"/>
  <c r="T329" i="3"/>
  <c r="R329" i="3"/>
  <c r="P329" i="3"/>
  <c r="BI328" i="3"/>
  <c r="BH328" i="3"/>
  <c r="BG328" i="3"/>
  <c r="BF328" i="3"/>
  <c r="T328" i="3"/>
  <c r="R328" i="3"/>
  <c r="P328" i="3"/>
  <c r="BI326" i="3"/>
  <c r="BH326" i="3"/>
  <c r="BG326" i="3"/>
  <c r="BF326" i="3"/>
  <c r="T326" i="3"/>
  <c r="R326" i="3"/>
  <c r="P326" i="3"/>
  <c r="BI319" i="3"/>
  <c r="BH319" i="3"/>
  <c r="BG319" i="3"/>
  <c r="BF319" i="3"/>
  <c r="T319" i="3"/>
  <c r="R319" i="3"/>
  <c r="P319" i="3"/>
  <c r="BI316" i="3"/>
  <c r="BH316" i="3"/>
  <c r="BG316" i="3"/>
  <c r="BF316" i="3"/>
  <c r="T316" i="3"/>
  <c r="R316" i="3"/>
  <c r="P316" i="3"/>
  <c r="BI313" i="3"/>
  <c r="BH313" i="3"/>
  <c r="BG313" i="3"/>
  <c r="BF313" i="3"/>
  <c r="T313" i="3"/>
  <c r="R313" i="3"/>
  <c r="P313" i="3"/>
  <c r="BI307" i="3"/>
  <c r="BH307" i="3"/>
  <c r="BG307" i="3"/>
  <c r="BF307" i="3"/>
  <c r="T307" i="3"/>
  <c r="R307" i="3"/>
  <c r="P307" i="3"/>
  <c r="BI306" i="3"/>
  <c r="BH306" i="3"/>
  <c r="BG306" i="3"/>
  <c r="BF306" i="3"/>
  <c r="T306" i="3"/>
  <c r="R306" i="3"/>
  <c r="P306" i="3"/>
  <c r="BI304" i="3"/>
  <c r="BH304" i="3"/>
  <c r="BG304" i="3"/>
  <c r="BF304" i="3"/>
  <c r="T304" i="3"/>
  <c r="R304" i="3"/>
  <c r="P304" i="3"/>
  <c r="BI302" i="3"/>
  <c r="BH302" i="3"/>
  <c r="BG302" i="3"/>
  <c r="BF302" i="3"/>
  <c r="T302" i="3"/>
  <c r="R302" i="3"/>
  <c r="P302" i="3"/>
  <c r="BI298" i="3"/>
  <c r="BH298" i="3"/>
  <c r="BG298" i="3"/>
  <c r="BF298" i="3"/>
  <c r="T298" i="3"/>
  <c r="R298" i="3"/>
  <c r="P298" i="3"/>
  <c r="BI297" i="3"/>
  <c r="BH297" i="3"/>
  <c r="BG297" i="3"/>
  <c r="BF297" i="3"/>
  <c r="T297" i="3"/>
  <c r="R297" i="3"/>
  <c r="P297" i="3"/>
  <c r="BI295" i="3"/>
  <c r="BH295" i="3"/>
  <c r="BG295" i="3"/>
  <c r="BF295" i="3"/>
  <c r="T295" i="3"/>
  <c r="R295" i="3"/>
  <c r="P295" i="3"/>
  <c r="BI293" i="3"/>
  <c r="BH293" i="3"/>
  <c r="BG293" i="3"/>
  <c r="BF293" i="3"/>
  <c r="T293" i="3"/>
  <c r="R293" i="3"/>
  <c r="P293" i="3"/>
  <c r="BI281" i="3"/>
  <c r="BH281" i="3"/>
  <c r="BG281" i="3"/>
  <c r="BF281" i="3"/>
  <c r="T281" i="3"/>
  <c r="R281" i="3"/>
  <c r="P281" i="3"/>
  <c r="BI263" i="3"/>
  <c r="BH263" i="3"/>
  <c r="BG263" i="3"/>
  <c r="BF263" i="3"/>
  <c r="T263" i="3"/>
  <c r="R263" i="3"/>
  <c r="P263" i="3"/>
  <c r="BI261" i="3"/>
  <c r="BH261" i="3"/>
  <c r="BG261" i="3"/>
  <c r="BF261" i="3"/>
  <c r="T261" i="3"/>
  <c r="R261" i="3"/>
  <c r="P261" i="3"/>
  <c r="BI259" i="3"/>
  <c r="BH259" i="3"/>
  <c r="BG259" i="3"/>
  <c r="BF259" i="3"/>
  <c r="T259" i="3"/>
  <c r="R259" i="3"/>
  <c r="P259" i="3"/>
  <c r="BI257" i="3"/>
  <c r="BH257" i="3"/>
  <c r="BG257" i="3"/>
  <c r="BF257" i="3"/>
  <c r="T257" i="3"/>
  <c r="R257" i="3"/>
  <c r="P257" i="3"/>
  <c r="BI255" i="3"/>
  <c r="BH255" i="3"/>
  <c r="BG255" i="3"/>
  <c r="BF255" i="3"/>
  <c r="T255" i="3"/>
  <c r="R255" i="3"/>
  <c r="P255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0" i="3"/>
  <c r="BH230" i="3"/>
  <c r="BG230" i="3"/>
  <c r="BF230" i="3"/>
  <c r="T230" i="3"/>
  <c r="R230" i="3"/>
  <c r="P230" i="3"/>
  <c r="BI229" i="3"/>
  <c r="BH229" i="3"/>
  <c r="BG229" i="3"/>
  <c r="BF229" i="3"/>
  <c r="T229" i="3"/>
  <c r="R229" i="3"/>
  <c r="P229" i="3"/>
  <c r="BI221" i="3"/>
  <c r="BH221" i="3"/>
  <c r="BG221" i="3"/>
  <c r="BF221" i="3"/>
  <c r="T221" i="3"/>
  <c r="R221" i="3"/>
  <c r="P221" i="3"/>
  <c r="BI220" i="3"/>
  <c r="BH220" i="3"/>
  <c r="BG220" i="3"/>
  <c r="BF220" i="3"/>
  <c r="T220" i="3"/>
  <c r="R220" i="3"/>
  <c r="P220" i="3"/>
  <c r="BI213" i="3"/>
  <c r="BH213" i="3"/>
  <c r="BG213" i="3"/>
  <c r="BF213" i="3"/>
  <c r="T213" i="3"/>
  <c r="R213" i="3"/>
  <c r="P213" i="3"/>
  <c r="BI211" i="3"/>
  <c r="BH211" i="3"/>
  <c r="BG211" i="3"/>
  <c r="BF211" i="3"/>
  <c r="T211" i="3"/>
  <c r="R211" i="3"/>
  <c r="P211" i="3"/>
  <c r="BI191" i="3"/>
  <c r="BH191" i="3"/>
  <c r="BG191" i="3"/>
  <c r="BF191" i="3"/>
  <c r="T191" i="3"/>
  <c r="R191" i="3"/>
  <c r="P191" i="3"/>
  <c r="BI189" i="3"/>
  <c r="BH189" i="3"/>
  <c r="BG189" i="3"/>
  <c r="BF189" i="3"/>
  <c r="T189" i="3"/>
  <c r="R189" i="3"/>
  <c r="P189" i="3"/>
  <c r="BI187" i="3"/>
  <c r="BH187" i="3"/>
  <c r="BG187" i="3"/>
  <c r="BF187" i="3"/>
  <c r="T187" i="3"/>
  <c r="R187" i="3"/>
  <c r="P187" i="3"/>
  <c r="BI183" i="3"/>
  <c r="BH183" i="3"/>
  <c r="BG183" i="3"/>
  <c r="BF183" i="3"/>
  <c r="T183" i="3"/>
  <c r="R183" i="3"/>
  <c r="P183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5" i="3"/>
  <c r="BH165" i="3"/>
  <c r="BG165" i="3"/>
  <c r="BF165" i="3"/>
  <c r="T165" i="3"/>
  <c r="R165" i="3"/>
  <c r="P165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R128" i="3"/>
  <c r="P128" i="3"/>
  <c r="J122" i="3"/>
  <c r="J121" i="3"/>
  <c r="F121" i="3"/>
  <c r="F119" i="3"/>
  <c r="E117" i="3"/>
  <c r="J92" i="3"/>
  <c r="J91" i="3"/>
  <c r="F91" i="3"/>
  <c r="F89" i="3"/>
  <c r="E87" i="3"/>
  <c r="J18" i="3"/>
  <c r="E18" i="3"/>
  <c r="F92" i="3"/>
  <c r="J17" i="3"/>
  <c r="J12" i="3"/>
  <c r="J119" i="3" s="1"/>
  <c r="E7" i="3"/>
  <c r="E85" i="3" s="1"/>
  <c r="J37" i="2"/>
  <c r="J36" i="2"/>
  <c r="AY95" i="1"/>
  <c r="J35" i="2"/>
  <c r="AX95" i="1"/>
  <c r="BI370" i="2"/>
  <c r="BH370" i="2"/>
  <c r="BG370" i="2"/>
  <c r="BF370" i="2"/>
  <c r="T370" i="2"/>
  <c r="R370" i="2"/>
  <c r="P370" i="2"/>
  <c r="BI367" i="2"/>
  <c r="BH367" i="2"/>
  <c r="BG367" i="2"/>
  <c r="BF367" i="2"/>
  <c r="T367" i="2"/>
  <c r="R367" i="2"/>
  <c r="P367" i="2"/>
  <c r="BI364" i="2"/>
  <c r="BH364" i="2"/>
  <c r="BG364" i="2"/>
  <c r="BF364" i="2"/>
  <c r="T364" i="2"/>
  <c r="T363" i="2"/>
  <c r="R364" i="2"/>
  <c r="R363" i="2"/>
  <c r="P364" i="2"/>
  <c r="P363" i="2"/>
  <c r="BI358" i="2"/>
  <c r="BH358" i="2"/>
  <c r="BG358" i="2"/>
  <c r="BF358" i="2"/>
  <c r="T358" i="2"/>
  <c r="R358" i="2"/>
  <c r="P358" i="2"/>
  <c r="BI356" i="2"/>
  <c r="BH356" i="2"/>
  <c r="BG356" i="2"/>
  <c r="BF356" i="2"/>
  <c r="T356" i="2"/>
  <c r="R356" i="2"/>
  <c r="P356" i="2"/>
  <c r="BI354" i="2"/>
  <c r="BH354" i="2"/>
  <c r="BG354" i="2"/>
  <c r="BF354" i="2"/>
  <c r="T354" i="2"/>
  <c r="R354" i="2"/>
  <c r="P354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R335" i="2"/>
  <c r="P335" i="2"/>
  <c r="BI332" i="2"/>
  <c r="BH332" i="2"/>
  <c r="BG332" i="2"/>
  <c r="BF332" i="2"/>
  <c r="T332" i="2"/>
  <c r="R332" i="2"/>
  <c r="P332" i="2"/>
  <c r="BI330" i="2"/>
  <c r="BH330" i="2"/>
  <c r="BG330" i="2"/>
  <c r="BF330" i="2"/>
  <c r="T330" i="2"/>
  <c r="R330" i="2"/>
  <c r="P330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4" i="2"/>
  <c r="BH324" i="2"/>
  <c r="BG324" i="2"/>
  <c r="BF324" i="2"/>
  <c r="T324" i="2"/>
  <c r="R324" i="2"/>
  <c r="P324" i="2"/>
  <c r="BI322" i="2"/>
  <c r="BH322" i="2"/>
  <c r="BG322" i="2"/>
  <c r="BF322" i="2"/>
  <c r="T322" i="2"/>
  <c r="R322" i="2"/>
  <c r="P322" i="2"/>
  <c r="BI320" i="2"/>
  <c r="BH320" i="2"/>
  <c r="BG320" i="2"/>
  <c r="BF320" i="2"/>
  <c r="T320" i="2"/>
  <c r="R320" i="2"/>
  <c r="P320" i="2"/>
  <c r="BI318" i="2"/>
  <c r="BH318" i="2"/>
  <c r="BG318" i="2"/>
  <c r="BF318" i="2"/>
  <c r="T318" i="2"/>
  <c r="R318" i="2"/>
  <c r="P318" i="2"/>
  <c r="BI316" i="2"/>
  <c r="BH316" i="2"/>
  <c r="BG316" i="2"/>
  <c r="BF316" i="2"/>
  <c r="T316" i="2"/>
  <c r="R316" i="2"/>
  <c r="P316" i="2"/>
  <c r="BI313" i="2"/>
  <c r="BH313" i="2"/>
  <c r="BG313" i="2"/>
  <c r="BF313" i="2"/>
  <c r="T313" i="2"/>
  <c r="R313" i="2"/>
  <c r="P313" i="2"/>
  <c r="BI311" i="2"/>
  <c r="BH311" i="2"/>
  <c r="BG311" i="2"/>
  <c r="BF311" i="2"/>
  <c r="T311" i="2"/>
  <c r="R311" i="2"/>
  <c r="P311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4" i="2"/>
  <c r="BH304" i="2"/>
  <c r="BG304" i="2"/>
  <c r="BF304" i="2"/>
  <c r="T304" i="2"/>
  <c r="R304" i="2"/>
  <c r="P304" i="2"/>
  <c r="BI301" i="2"/>
  <c r="BH301" i="2"/>
  <c r="BG301" i="2"/>
  <c r="BF301" i="2"/>
  <c r="T301" i="2"/>
  <c r="R301" i="2"/>
  <c r="P301" i="2"/>
  <c r="BI298" i="2"/>
  <c r="BH298" i="2"/>
  <c r="BG298" i="2"/>
  <c r="BF298" i="2"/>
  <c r="T298" i="2"/>
  <c r="R298" i="2"/>
  <c r="P298" i="2"/>
  <c r="BI294" i="2"/>
  <c r="BH294" i="2"/>
  <c r="BG294" i="2"/>
  <c r="BF294" i="2"/>
  <c r="T294" i="2"/>
  <c r="R294" i="2"/>
  <c r="P294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89" i="2"/>
  <c r="BH289" i="2"/>
  <c r="BG289" i="2"/>
  <c r="BF289" i="2"/>
  <c r="T289" i="2"/>
  <c r="R289" i="2"/>
  <c r="P289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55" i="2"/>
  <c r="BH255" i="2"/>
  <c r="BG255" i="2"/>
  <c r="BF255" i="2"/>
  <c r="T255" i="2"/>
  <c r="R255" i="2"/>
  <c r="P255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7" i="2"/>
  <c r="BH127" i="2"/>
  <c r="BG127" i="2"/>
  <c r="BF127" i="2"/>
  <c r="T127" i="2"/>
  <c r="R127" i="2"/>
  <c r="P127" i="2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/>
  <c r="J17" i="2"/>
  <c r="J12" i="2"/>
  <c r="J89" i="2" s="1"/>
  <c r="E7" i="2"/>
  <c r="E114" i="2" s="1"/>
  <c r="L90" i="1"/>
  <c r="AM90" i="1"/>
  <c r="AM89" i="1"/>
  <c r="L89" i="1"/>
  <c r="AM87" i="1"/>
  <c r="L87" i="1"/>
  <c r="L85" i="1"/>
  <c r="L84" i="1"/>
  <c r="BK138" i="4"/>
  <c r="BK131" i="4"/>
  <c r="J131" i="4"/>
  <c r="BK130" i="4"/>
  <c r="J130" i="4"/>
  <c r="BK129" i="4"/>
  <c r="J129" i="4"/>
  <c r="BK128" i="4"/>
  <c r="J128" i="4"/>
  <c r="BK127" i="4"/>
  <c r="J127" i="4"/>
  <c r="BK126" i="4"/>
  <c r="J126" i="4"/>
  <c r="BK125" i="4"/>
  <c r="J125" i="4"/>
  <c r="BK124" i="4"/>
  <c r="J124" i="4"/>
  <c r="BK123" i="4"/>
  <c r="BK121" i="4"/>
  <c r="J119" i="4"/>
  <c r="J393" i="3"/>
  <c r="BK388" i="3"/>
  <c r="J385" i="3"/>
  <c r="J381" i="3"/>
  <c r="BK380" i="3"/>
  <c r="J378" i="3"/>
  <c r="J376" i="3"/>
  <c r="BK374" i="3"/>
  <c r="J363" i="3"/>
  <c r="J353" i="3"/>
  <c r="BK348" i="3"/>
  <c r="BK346" i="3"/>
  <c r="J344" i="3"/>
  <c r="BK342" i="3"/>
  <c r="J338" i="3"/>
  <c r="BK331" i="3"/>
  <c r="BK329" i="3"/>
  <c r="J328" i="3"/>
  <c r="BK326" i="3"/>
  <c r="J319" i="3"/>
  <c r="J316" i="3"/>
  <c r="BK313" i="3"/>
  <c r="J307" i="3"/>
  <c r="BK306" i="3"/>
  <c r="J304" i="3"/>
  <c r="BK298" i="3"/>
  <c r="BK293" i="3"/>
  <c r="J281" i="3"/>
  <c r="BK261" i="3"/>
  <c r="J255" i="3"/>
  <c r="J239" i="3"/>
  <c r="J238" i="3"/>
  <c r="BK230" i="3"/>
  <c r="J221" i="3"/>
  <c r="J187" i="3"/>
  <c r="J175" i="3"/>
  <c r="BK165" i="3"/>
  <c r="BK155" i="3"/>
  <c r="BK154" i="3"/>
  <c r="J151" i="3"/>
  <c r="BK149" i="3"/>
  <c r="BK144" i="3"/>
  <c r="J133" i="3"/>
  <c r="BK131" i="3"/>
  <c r="BK128" i="3"/>
  <c r="J367" i="2"/>
  <c r="J358" i="2"/>
  <c r="BK356" i="2"/>
  <c r="J354" i="2"/>
  <c r="BK343" i="2"/>
  <c r="BK337" i="2"/>
  <c r="BK332" i="2"/>
  <c r="BK328" i="2"/>
  <c r="J326" i="2"/>
  <c r="BK320" i="2"/>
  <c r="J318" i="2"/>
  <c r="J313" i="2"/>
  <c r="J310" i="2"/>
  <c r="J304" i="2"/>
  <c r="J294" i="2"/>
  <c r="BK289" i="2"/>
  <c r="J282" i="2"/>
  <c r="J280" i="2"/>
  <c r="J238" i="2"/>
  <c r="BK236" i="2"/>
  <c r="J234" i="2"/>
  <c r="J222" i="2"/>
  <c r="J205" i="2"/>
  <c r="J184" i="2"/>
  <c r="J180" i="2"/>
  <c r="J177" i="2"/>
  <c r="J172" i="2"/>
  <c r="J171" i="2"/>
  <c r="BK169" i="2"/>
  <c r="J153" i="2"/>
  <c r="J151" i="2"/>
  <c r="BK150" i="2"/>
  <c r="J135" i="2"/>
  <c r="J127" i="2"/>
  <c r="J138" i="4"/>
  <c r="J123" i="4"/>
  <c r="J121" i="4"/>
  <c r="BK120" i="4"/>
  <c r="BK393" i="3"/>
  <c r="J383" i="3"/>
  <c r="BK378" i="3"/>
  <c r="BK372" i="3"/>
  <c r="BK359" i="3"/>
  <c r="BK353" i="3"/>
  <c r="J350" i="3"/>
  <c r="BK340" i="3"/>
  <c r="BK336" i="3"/>
  <c r="J331" i="3"/>
  <c r="BK316" i="3"/>
  <c r="J313" i="3"/>
  <c r="BK307" i="3"/>
  <c r="J306" i="3"/>
  <c r="BK304" i="3"/>
  <c r="J298" i="3"/>
  <c r="J297" i="3"/>
  <c r="J295" i="3"/>
  <c r="BK263" i="3"/>
  <c r="J261" i="3"/>
  <c r="J259" i="3"/>
  <c r="J257" i="3"/>
  <c r="BK246" i="3"/>
  <c r="BK244" i="3"/>
  <c r="BK229" i="3"/>
  <c r="BK220" i="3"/>
  <c r="J213" i="3"/>
  <c r="J211" i="3"/>
  <c r="BK191" i="3"/>
  <c r="J189" i="3"/>
  <c r="J178" i="3"/>
  <c r="BK173" i="3"/>
  <c r="BK172" i="3"/>
  <c r="BK170" i="3"/>
  <c r="BK169" i="3"/>
  <c r="J169" i="3"/>
  <c r="J152" i="3"/>
  <c r="BK151" i="3"/>
  <c r="J149" i="3"/>
  <c r="J142" i="3"/>
  <c r="J140" i="3"/>
  <c r="J138" i="3"/>
  <c r="J136" i="3"/>
  <c r="J131" i="3"/>
  <c r="BK364" i="2"/>
  <c r="BK358" i="2"/>
  <c r="BK354" i="2"/>
  <c r="BK345" i="2"/>
  <c r="BK341" i="2"/>
  <c r="BK339" i="2"/>
  <c r="BK330" i="2"/>
  <c r="BK324" i="2"/>
  <c r="J316" i="2"/>
  <c r="J311" i="2"/>
  <c r="J308" i="2"/>
  <c r="J298" i="2"/>
  <c r="BK294" i="2"/>
  <c r="J293" i="2"/>
  <c r="BK285" i="2"/>
  <c r="J284" i="2"/>
  <c r="BK282" i="2"/>
  <c r="BK234" i="2"/>
  <c r="BK232" i="2"/>
  <c r="J230" i="2"/>
  <c r="J207" i="2"/>
  <c r="BK205" i="2"/>
  <c r="BK182" i="2"/>
  <c r="BK180" i="2"/>
  <c r="BK171" i="2"/>
  <c r="BK168" i="2"/>
  <c r="J164" i="2"/>
  <c r="BK154" i="2"/>
  <c r="BK153" i="2"/>
  <c r="BK151" i="2"/>
  <c r="J148" i="2"/>
  <c r="BK139" i="2"/>
  <c r="J137" i="2"/>
  <c r="J132" i="2"/>
  <c r="J130" i="2"/>
  <c r="BK127" i="2"/>
  <c r="J120" i="4"/>
  <c r="BK119" i="4"/>
  <c r="BK383" i="3"/>
  <c r="J380" i="3"/>
  <c r="BK376" i="3"/>
  <c r="J372" i="3"/>
  <c r="BK363" i="3"/>
  <c r="J361" i="3"/>
  <c r="J359" i="3"/>
  <c r="BK357" i="3"/>
  <c r="J355" i="3"/>
  <c r="BK350" i="3"/>
  <c r="J340" i="3"/>
  <c r="J336" i="3"/>
  <c r="BK334" i="3"/>
  <c r="BK302" i="3"/>
  <c r="BK295" i="3"/>
  <c r="J293" i="3"/>
  <c r="BK281" i="3"/>
  <c r="J263" i="3"/>
  <c r="BK257" i="3"/>
  <c r="BK239" i="3"/>
  <c r="J229" i="3"/>
  <c r="BK187" i="3"/>
  <c r="J183" i="3"/>
  <c r="J154" i="3"/>
  <c r="BK152" i="3"/>
  <c r="BK140" i="3"/>
  <c r="BK136" i="3"/>
  <c r="BK133" i="3"/>
  <c r="BK370" i="2"/>
  <c r="J370" i="2"/>
  <c r="BK367" i="2"/>
  <c r="J345" i="2"/>
  <c r="J339" i="2"/>
  <c r="J337" i="2"/>
  <c r="J335" i="2"/>
  <c r="BK326" i="2"/>
  <c r="J324" i="2"/>
  <c r="J322" i="2"/>
  <c r="J320" i="2"/>
  <c r="BK313" i="2"/>
  <c r="BK304" i="2"/>
  <c r="BK301" i="2"/>
  <c r="BK298" i="2"/>
  <c r="BK293" i="2"/>
  <c r="BK291" i="2"/>
  <c r="J289" i="2"/>
  <c r="J255" i="2"/>
  <c r="BK238" i="2"/>
  <c r="BK230" i="2"/>
  <c r="BK222" i="2"/>
  <c r="BK221" i="2"/>
  <c r="BK184" i="2"/>
  <c r="J182" i="2"/>
  <c r="J169" i="2"/>
  <c r="J168" i="2"/>
  <c r="J154" i="2"/>
  <c r="J150" i="2"/>
  <c r="BK148" i="2"/>
  <c r="J143" i="2"/>
  <c r="BK141" i="2"/>
  <c r="BK137" i="2"/>
  <c r="AS94" i="1"/>
  <c r="J388" i="3"/>
  <c r="BK385" i="3"/>
  <c r="BK381" i="3"/>
  <c r="J374" i="3"/>
  <c r="BK361" i="3"/>
  <c r="J357" i="3"/>
  <c r="BK355" i="3"/>
  <c r="J348" i="3"/>
  <c r="J346" i="3"/>
  <c r="BK344" i="3"/>
  <c r="J342" i="3"/>
  <c r="BK338" i="3"/>
  <c r="J334" i="3"/>
  <c r="J329" i="3"/>
  <c r="BK328" i="3"/>
  <c r="J326" i="3"/>
  <c r="BK319" i="3"/>
  <c r="J302" i="3"/>
  <c r="BK297" i="3"/>
  <c r="BK259" i="3"/>
  <c r="BK255" i="3"/>
  <c r="J246" i="3"/>
  <c r="J244" i="3"/>
  <c r="BK238" i="3"/>
  <c r="J230" i="3"/>
  <c r="BK221" i="3"/>
  <c r="J220" i="3"/>
  <c r="BK213" i="3"/>
  <c r="BK211" i="3"/>
  <c r="J191" i="3"/>
  <c r="BK189" i="3"/>
  <c r="BK183" i="3"/>
  <c r="BK178" i="3"/>
  <c r="BK175" i="3"/>
  <c r="J173" i="3"/>
  <c r="J172" i="3"/>
  <c r="J170" i="3"/>
  <c r="J165" i="3"/>
  <c r="J155" i="3"/>
  <c r="J144" i="3"/>
  <c r="BK142" i="3"/>
  <c r="BK138" i="3"/>
  <c r="J128" i="3"/>
  <c r="J364" i="2"/>
  <c r="J356" i="2"/>
  <c r="J343" i="2"/>
  <c r="J341" i="2"/>
  <c r="BK335" i="2"/>
  <c r="J332" i="2"/>
  <c r="J330" i="2"/>
  <c r="J328" i="2"/>
  <c r="BK322" i="2"/>
  <c r="BK318" i="2"/>
  <c r="BK316" i="2"/>
  <c r="BK311" i="2"/>
  <c r="BK310" i="2"/>
  <c r="BK308" i="2"/>
  <c r="J301" i="2"/>
  <c r="J291" i="2"/>
  <c r="J285" i="2"/>
  <c r="BK284" i="2"/>
  <c r="BK280" i="2"/>
  <c r="BK255" i="2"/>
  <c r="J236" i="2"/>
  <c r="J232" i="2"/>
  <c r="J221" i="2"/>
  <c r="BK207" i="2"/>
  <c r="BK177" i="2"/>
  <c r="BK172" i="2"/>
  <c r="BK164" i="2"/>
  <c r="BK143" i="2"/>
  <c r="J141" i="2"/>
  <c r="J139" i="2"/>
  <c r="BK135" i="2"/>
  <c r="BK132" i="2"/>
  <c r="BK130" i="2"/>
  <c r="T126" i="2" l="1"/>
  <c r="T303" i="2"/>
  <c r="R315" i="2"/>
  <c r="T344" i="2"/>
  <c r="T366" i="2"/>
  <c r="T365" i="2" s="1"/>
  <c r="P333" i="3"/>
  <c r="R126" i="2"/>
  <c r="R303" i="2"/>
  <c r="P315" i="2"/>
  <c r="P344" i="2"/>
  <c r="BK366" i="2"/>
  <c r="BK365" i="2" s="1"/>
  <c r="J365" i="2" s="1"/>
  <c r="J103" i="2" s="1"/>
  <c r="BK127" i="3"/>
  <c r="P127" i="3"/>
  <c r="BK318" i="3"/>
  <c r="J318" i="3"/>
  <c r="J99" i="3"/>
  <c r="T318" i="3"/>
  <c r="R333" i="3"/>
  <c r="T362" i="3"/>
  <c r="R387" i="3"/>
  <c r="R386" i="3" s="1"/>
  <c r="BK126" i="2"/>
  <c r="J126" i="2" s="1"/>
  <c r="J98" i="2" s="1"/>
  <c r="BK303" i="2"/>
  <c r="J303" i="2" s="1"/>
  <c r="J99" i="2" s="1"/>
  <c r="BK315" i="2"/>
  <c r="J315" i="2" s="1"/>
  <c r="J100" i="2" s="1"/>
  <c r="BK344" i="2"/>
  <c r="J344" i="2"/>
  <c r="J101" i="2" s="1"/>
  <c r="P366" i="2"/>
  <c r="P365" i="2" s="1"/>
  <c r="T127" i="3"/>
  <c r="T126" i="3" s="1"/>
  <c r="R318" i="3"/>
  <c r="T333" i="3"/>
  <c r="P362" i="3"/>
  <c r="P387" i="3"/>
  <c r="P386" i="3" s="1"/>
  <c r="P126" i="2"/>
  <c r="P125" i="2"/>
  <c r="P124" i="2" s="1"/>
  <c r="AU95" i="1" s="1"/>
  <c r="P303" i="2"/>
  <c r="T315" i="2"/>
  <c r="R344" i="2"/>
  <c r="R366" i="2"/>
  <c r="R365" i="2"/>
  <c r="R127" i="3"/>
  <c r="R126" i="3" s="1"/>
  <c r="P318" i="3"/>
  <c r="BK333" i="3"/>
  <c r="J333" i="3" s="1"/>
  <c r="J100" i="3" s="1"/>
  <c r="BK362" i="3"/>
  <c r="J362" i="3"/>
  <c r="J101" i="3" s="1"/>
  <c r="R362" i="3"/>
  <c r="BK387" i="3"/>
  <c r="J387" i="3"/>
  <c r="J105" i="3" s="1"/>
  <c r="T387" i="3"/>
  <c r="T386" i="3"/>
  <c r="BK118" i="4"/>
  <c r="J118" i="4" s="1"/>
  <c r="J97" i="4" s="1"/>
  <c r="P118" i="4"/>
  <c r="P117" i="4"/>
  <c r="AU97" i="1" s="1"/>
  <c r="R118" i="4"/>
  <c r="R117" i="4"/>
  <c r="T118" i="4"/>
  <c r="T117" i="4" s="1"/>
  <c r="E85" i="2"/>
  <c r="J118" i="2"/>
  <c r="BE127" i="2"/>
  <c r="BE168" i="2"/>
  <c r="BE180" i="2"/>
  <c r="BE184" i="2"/>
  <c r="BE222" i="2"/>
  <c r="BE293" i="2"/>
  <c r="BE294" i="2"/>
  <c r="BE324" i="2"/>
  <c r="BE337" i="2"/>
  <c r="BE345" i="2"/>
  <c r="E115" i="3"/>
  <c r="BE131" i="3"/>
  <c r="BE133" i="3"/>
  <c r="BE144" i="3"/>
  <c r="BE151" i="3"/>
  <c r="BE152" i="3"/>
  <c r="BE255" i="3"/>
  <c r="BE263" i="3"/>
  <c r="BE293" i="3"/>
  <c r="BE295" i="3"/>
  <c r="BE298" i="3"/>
  <c r="BE302" i="3"/>
  <c r="BE306" i="3"/>
  <c r="BE313" i="3"/>
  <c r="BE348" i="3"/>
  <c r="BE372" i="3"/>
  <c r="BE376" i="3"/>
  <c r="BE139" i="2"/>
  <c r="BE177" i="2"/>
  <c r="BE205" i="2"/>
  <c r="BE232" i="2"/>
  <c r="BE234" i="2"/>
  <c r="BE280" i="2"/>
  <c r="BE282" i="2"/>
  <c r="BE284" i="2"/>
  <c r="BE285" i="2"/>
  <c r="BE310" i="2"/>
  <c r="BE313" i="2"/>
  <c r="BE316" i="2"/>
  <c r="BE328" i="2"/>
  <c r="BE330" i="2"/>
  <c r="BE341" i="2"/>
  <c r="BE354" i="2"/>
  <c r="BE356" i="2"/>
  <c r="BE364" i="2"/>
  <c r="BE370" i="2"/>
  <c r="BE128" i="3"/>
  <c r="BE142" i="3"/>
  <c r="BE149" i="3"/>
  <c r="BE155" i="3"/>
  <c r="BE169" i="3"/>
  <c r="BE170" i="3"/>
  <c r="BE173" i="3"/>
  <c r="BE175" i="3"/>
  <c r="BE189" i="3"/>
  <c r="BE191" i="3"/>
  <c r="BE213" i="3"/>
  <c r="BE229" i="3"/>
  <c r="BE246" i="3"/>
  <c r="BE259" i="3"/>
  <c r="BE297" i="3"/>
  <c r="BE304" i="3"/>
  <c r="BE307" i="3"/>
  <c r="BE316" i="3"/>
  <c r="BE319" i="3"/>
  <c r="BE329" i="3"/>
  <c r="BE331" i="3"/>
  <c r="BE338" i="3"/>
  <c r="BE340" i="3"/>
  <c r="BE344" i="3"/>
  <c r="BE378" i="3"/>
  <c r="BE380" i="3"/>
  <c r="BK384" i="3"/>
  <c r="J384" i="3" s="1"/>
  <c r="J103" i="3" s="1"/>
  <c r="J111" i="4"/>
  <c r="F92" i="2"/>
  <c r="BE135" i="2"/>
  <c r="BE141" i="2"/>
  <c r="BE150" i="2"/>
  <c r="BE151" i="2"/>
  <c r="BE169" i="2"/>
  <c r="BE172" i="2"/>
  <c r="BE221" i="2"/>
  <c r="BE236" i="2"/>
  <c r="BE255" i="2"/>
  <c r="BE289" i="2"/>
  <c r="BE301" i="2"/>
  <c r="BE304" i="2"/>
  <c r="BE308" i="2"/>
  <c r="BE318" i="2"/>
  <c r="BE320" i="2"/>
  <c r="BE326" i="2"/>
  <c r="BE335" i="2"/>
  <c r="BE343" i="2"/>
  <c r="BK363" i="2"/>
  <c r="J363" i="2"/>
  <c r="J102" i="2" s="1"/>
  <c r="J89" i="3"/>
  <c r="F122" i="3"/>
  <c r="BE154" i="3"/>
  <c r="BE165" i="3"/>
  <c r="BE183" i="3"/>
  <c r="BE230" i="3"/>
  <c r="BE261" i="3"/>
  <c r="BE281" i="3"/>
  <c r="BE326" i="3"/>
  <c r="BE328" i="3"/>
  <c r="BE334" i="3"/>
  <c r="BE342" i="3"/>
  <c r="BE346" i="3"/>
  <c r="BE350" i="3"/>
  <c r="BE355" i="3"/>
  <c r="BE357" i="3"/>
  <c r="BE361" i="3"/>
  <c r="BE363" i="3"/>
  <c r="BE374" i="3"/>
  <c r="BE383" i="3"/>
  <c r="BE385" i="3"/>
  <c r="BE388" i="3"/>
  <c r="BK382" i="3"/>
  <c r="J382" i="3" s="1"/>
  <c r="J102" i="3" s="1"/>
  <c r="E107" i="4"/>
  <c r="F114" i="4"/>
  <c r="BE119" i="4"/>
  <c r="BE123" i="4"/>
  <c r="BE130" i="2"/>
  <c r="BE132" i="2"/>
  <c r="BE137" i="2"/>
  <c r="BE143" i="2"/>
  <c r="BE148" i="2"/>
  <c r="BE153" i="2"/>
  <c r="BE154" i="2"/>
  <c r="BE164" i="2"/>
  <c r="BE171" i="2"/>
  <c r="BE182" i="2"/>
  <c r="BE207" i="2"/>
  <c r="BE230" i="2"/>
  <c r="BE238" i="2"/>
  <c r="BE291" i="2"/>
  <c r="BE298" i="2"/>
  <c r="BE311" i="2"/>
  <c r="BE322" i="2"/>
  <c r="BE332" i="2"/>
  <c r="BE339" i="2"/>
  <c r="BE358" i="2"/>
  <c r="BE367" i="2"/>
  <c r="BE136" i="3"/>
  <c r="BE138" i="3"/>
  <c r="BE140" i="3"/>
  <c r="BE172" i="3"/>
  <c r="BE178" i="3"/>
  <c r="BE187" i="3"/>
  <c r="BE211" i="3"/>
  <c r="BE220" i="3"/>
  <c r="BE221" i="3"/>
  <c r="BE238" i="3"/>
  <c r="BE239" i="3"/>
  <c r="BE244" i="3"/>
  <c r="BE257" i="3"/>
  <c r="BE336" i="3"/>
  <c r="BE353" i="3"/>
  <c r="BE359" i="3"/>
  <c r="BE381" i="3"/>
  <c r="BE393" i="3"/>
  <c r="BE120" i="4"/>
  <c r="BE121" i="4"/>
  <c r="BE124" i="4"/>
  <c r="BE125" i="4"/>
  <c r="BE126" i="4"/>
  <c r="BE127" i="4"/>
  <c r="BE128" i="4"/>
  <c r="BE129" i="4"/>
  <c r="BE130" i="4"/>
  <c r="BE131" i="4"/>
  <c r="BE138" i="4"/>
  <c r="F37" i="3"/>
  <c r="BD96" i="1" s="1"/>
  <c r="J34" i="4"/>
  <c r="AW97" i="1"/>
  <c r="F37" i="4"/>
  <c r="BD97" i="1" s="1"/>
  <c r="J34" i="2"/>
  <c r="AW95" i="1"/>
  <c r="F35" i="2"/>
  <c r="BB95" i="1" s="1"/>
  <c r="F34" i="2"/>
  <c r="BA95" i="1"/>
  <c r="J34" i="3"/>
  <c r="AW96" i="1" s="1"/>
  <c r="F36" i="2"/>
  <c r="BC95" i="1"/>
  <c r="F35" i="3"/>
  <c r="BB96" i="1" s="1"/>
  <c r="F34" i="3"/>
  <c r="BA96" i="1"/>
  <c r="F37" i="2"/>
  <c r="BD95" i="1" s="1"/>
  <c r="F34" i="4"/>
  <c r="BA97" i="1"/>
  <c r="F36" i="4"/>
  <c r="BC97" i="1" s="1"/>
  <c r="F36" i="3"/>
  <c r="BC96" i="1"/>
  <c r="F35" i="4"/>
  <c r="BB97" i="1" s="1"/>
  <c r="R125" i="3" l="1"/>
  <c r="R125" i="2"/>
  <c r="R124" i="2"/>
  <c r="BK126" i="3"/>
  <c r="J126" i="3" s="1"/>
  <c r="J97" i="3" s="1"/>
  <c r="T125" i="3"/>
  <c r="P126" i="3"/>
  <c r="P125" i="3" s="1"/>
  <c r="AU96" i="1" s="1"/>
  <c r="AU94" i="1" s="1"/>
  <c r="T125" i="2"/>
  <c r="T124" i="2"/>
  <c r="BK125" i="2"/>
  <c r="BK124" i="2"/>
  <c r="J124" i="2"/>
  <c r="J366" i="2"/>
  <c r="J104" i="2" s="1"/>
  <c r="BK386" i="3"/>
  <c r="J386" i="3"/>
  <c r="J104" i="3"/>
  <c r="J127" i="3"/>
  <c r="J98" i="3"/>
  <c r="BK117" i="4"/>
  <c r="J117" i="4"/>
  <c r="J96" i="4" s="1"/>
  <c r="F33" i="2"/>
  <c r="AZ95" i="1" s="1"/>
  <c r="F33" i="4"/>
  <c r="AZ97" i="1" s="1"/>
  <c r="BA94" i="1"/>
  <c r="W30" i="1"/>
  <c r="J33" i="3"/>
  <c r="AV96" i="1"/>
  <c r="AT96" i="1"/>
  <c r="J33" i="4"/>
  <c r="AV97" i="1" s="1"/>
  <c r="AT97" i="1" s="1"/>
  <c r="J30" i="2"/>
  <c r="AG95" i="1"/>
  <c r="F33" i="3"/>
  <c r="AZ96" i="1"/>
  <c r="BB94" i="1"/>
  <c r="W31" i="1"/>
  <c r="BC94" i="1"/>
  <c r="AY94" i="1"/>
  <c r="J33" i="2"/>
  <c r="AV95" i="1"/>
  <c r="AT95" i="1" s="1"/>
  <c r="BD94" i="1"/>
  <c r="W33" i="1"/>
  <c r="J39" i="2" l="1"/>
  <c r="J125" i="2"/>
  <c r="J97" i="2"/>
  <c r="J96" i="2"/>
  <c r="BK125" i="3"/>
  <c r="J125" i="3" s="1"/>
  <c r="J30" i="3" s="1"/>
  <c r="AG96" i="1" s="1"/>
  <c r="AN96" i="1" s="1"/>
  <c r="AN95" i="1"/>
  <c r="J30" i="4"/>
  <c r="AG97" i="1"/>
  <c r="AN97" i="1" s="1"/>
  <c r="AZ94" i="1"/>
  <c r="W29" i="1"/>
  <c r="AW94" i="1"/>
  <c r="AK30" i="1" s="1"/>
  <c r="AX94" i="1"/>
  <c r="W32" i="1"/>
  <c r="J39" i="3" l="1"/>
  <c r="J39" i="4"/>
  <c r="J96" i="3"/>
  <c r="AV94" i="1"/>
  <c r="AK29" i="1"/>
  <c r="AG94" i="1"/>
  <c r="AK26" i="1"/>
  <c r="AK35" i="1" l="1"/>
  <c r="AT94" i="1"/>
  <c r="AN94" i="1" l="1"/>
</calcChain>
</file>

<file path=xl/sharedStrings.xml><?xml version="1.0" encoding="utf-8"?>
<sst xmlns="http://schemas.openxmlformats.org/spreadsheetml/2006/main" count="6545" uniqueCount="747">
  <si>
    <t>Export Komplet</t>
  </si>
  <si>
    <t/>
  </si>
  <si>
    <t>2.0</t>
  </si>
  <si>
    <t>False</t>
  </si>
  <si>
    <t>{5bbab5a7-e113-4dd4-9a3c-7b6712158c53}</t>
  </si>
  <si>
    <t>&gt;&gt;  skryté sloupce  &lt;&lt;</t>
  </si>
  <si>
    <t>0,01</t>
  </si>
  <si>
    <t>21</t>
  </si>
  <si>
    <t>10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</si>
  <si>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</si>
  <si>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</si>
  <si>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</si>
  <si>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</si>
  <si>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</si>
  <si>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20069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</si>
  <si>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</si>
  <si>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</si>
  <si>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PRODLOUŽENÍ KANALIZAČNÍ STOKYAF-1, UL. TYRŠOVA  V ÚJEZDĚ U BRNA</t>
  </si>
  <si>
    <t>KSO:</t>
  </si>
  <si>
    <t>CC-CZ:</t>
  </si>
  <si>
    <t>Místo:</t>
  </si>
  <si>
    <t>Újezd u Brna</t>
  </si>
  <si>
    <t>Datum:</t>
  </si>
  <si>
    <t>16. 10. 2020</t>
  </si>
  <si>
    <t>Zadavatel:</t>
  </si>
  <si>
    <t>IČ:</t>
  </si>
  <si>
    <t>Město Újezd u  Brna</t>
  </si>
  <si>
    <t>DIČ:</t>
  </si>
  <si>
    <t>Uchazeč:</t>
  </si>
  <si>
    <t>Vyplň údaj</t>
  </si>
  <si>
    <t>Projektant:</t>
  </si>
  <si>
    <t>AQUA PROCON s.r.o.  Brno</t>
  </si>
  <si>
    <t>True</t>
  </si>
  <si>
    <t>Zpracovatel:</t>
  </si>
  <si>
    <t>Obrtel M.</t>
  </si>
  <si>
    <t>Poznámka:</t>
  </si>
  <si>
    <t xml:space="preserve">Soupis prací je sestaven za využití položek Cenové soustavy ÚRS, RTS aj. (CS). Cenové a technické podmínky položek CS ÚRS, které nejsou uvedeny v soupisu prací (tzv. úvodní části katalogů) jsou neomezeně dálkově k dispozici na www.cs-urs.cz. Položky soupisu prací, které mají ve sloupci "Cenová soustava" uveden údaj „ vlastní “, nepochází z CS. Tyto položky byly vytvořeny pouze pro tento rozpočet a nenacházejí se v žádné cenové soustavě. Pokud byl v rozpočtu uveden konkrétní obchodní název materiálu nebo výrobku, byl použit s cílem zadavatele stanovit minimální kvalitativní standard. Pokud je někde uveden obchodní název, slouží jen k upřesnění specifikace materiálu. Je možné použít jakýkoliv obdobný výrobek. Výkaz výměr, který se vztahuje k více položkám je nahrazen odpovídajícím slovem  "FIGUROU".  Figura je uvedena ve sloupci "Kód" v položce, kde byla spočítána. 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</si>
  <si>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</si>
  <si>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</si>
  <si>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</si>
  <si>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</si>
  <si>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</si>
  <si>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</si>
  <si>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</si>
  <si>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</si>
  <si>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</si>
  <si>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</si>
  <si>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</si>
  <si>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</si>
  <si>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</si>
  <si>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</si>
  <si>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</si>
  <si>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</si>
  <si>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</si>
  <si>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</si>
  <si>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</si>
  <si>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</si>
  <si>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</si>
  <si>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</si>
  <si>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</si>
  <si>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</si>
  <si>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</si>
  <si>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</si>
  <si>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</si>
  <si>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</si>
  <si>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</si>
  <si>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</si>
  <si>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</si>
  <si>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</si>
  <si>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</si>
  <si>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</si>
  <si>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</si>
  <si>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</si>
  <si>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</si>
  <si>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</si>
  <si>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</si>
  <si>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</si>
  <si>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</si>
  <si>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</si>
  <si>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</si>
  <si>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</si>
  <si>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</si>
  <si>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</si>
  <si>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STOKA AF-1   (mimo úsek RŠ117-RŠ119)</t>
  </si>
  <si>
    <t>ING</t>
  </si>
  <si>
    <t>1</t>
  </si>
  <si>
    <t>{0537f099-717d-424c-a468-4d2ca6a5c5a7}</t>
  </si>
  <si>
    <t>827 29 1</t>
  </si>
  <si>
    <t>2</t>
  </si>
  <si>
    <t>02</t>
  </si>
  <si>
    <t>PROTLAK POD ŽELEZNICÍ - STOKA AF-1   (úsek RŠ117-RŠ119)</t>
  </si>
  <si>
    <t>{465d6cb2-8c4e-4dfa-aa44-b0033cb8db87}</t>
  </si>
  <si>
    <t>90</t>
  </si>
  <si>
    <t>OSTATNÍ NÁKLADY</t>
  </si>
  <si>
    <t>{f0b795c9-07ff-4031-8f10-cec0eb7e2438}</t>
  </si>
  <si>
    <t>BASFALT1</t>
  </si>
  <si>
    <t>59,92</t>
  </si>
  <si>
    <t>BOBRUBNIK</t>
  </si>
  <si>
    <t>75,2</t>
  </si>
  <si>
    <t>KRYCÍ LIST SOUPISU PRACÍ</t>
  </si>
  <si>
    <t>PP300</t>
  </si>
  <si>
    <t>118,4</t>
  </si>
  <si>
    <t>KABELkus</t>
  </si>
  <si>
    <t>5</t>
  </si>
  <si>
    <t>KABELm</t>
  </si>
  <si>
    <t>5,5</t>
  </si>
  <si>
    <t>LOZE</t>
  </si>
  <si>
    <t>25,004</t>
  </si>
  <si>
    <t>Objekt:</t>
  </si>
  <si>
    <t>OBSYP</t>
  </si>
  <si>
    <t>69,775</t>
  </si>
  <si>
    <t>01 - STOKA AF-1   (mimo úsek RŠ117-RŠ119)</t>
  </si>
  <si>
    <t>ODVOZ</t>
  </si>
  <si>
    <t>248,703</t>
  </si>
  <si>
    <t>TRAVNIK</t>
  </si>
  <si>
    <t>100,49</t>
  </si>
  <si>
    <t>VYKOPR</t>
  </si>
  <si>
    <t>8,25</t>
  </si>
  <si>
    <t>ORNICE</t>
  </si>
  <si>
    <t>50,245</t>
  </si>
  <si>
    <t>ZASYP</t>
  </si>
  <si>
    <t>192,692</t>
  </si>
  <si>
    <t>ZASYPnakup</t>
  </si>
  <si>
    <t>124,428</t>
  </si>
  <si>
    <t>BZLAB</t>
  </si>
  <si>
    <t>ŠDCESTA</t>
  </si>
  <si>
    <t>9,515</t>
  </si>
  <si>
    <t>ŘEZ1</t>
  </si>
  <si>
    <t>84,7</t>
  </si>
  <si>
    <t>VYKOP1</t>
  </si>
  <si>
    <t>353,467</t>
  </si>
  <si>
    <t>VYKOP</t>
  </si>
  <si>
    <t>308,717</t>
  </si>
  <si>
    <t>BASFALT0</t>
  </si>
  <si>
    <t>43,62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</si>
  <si>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</si>
  <si>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</si>
  <si>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</si>
  <si>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</si>
  <si>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</si>
  <si>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</si>
  <si>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</si>
  <si>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</si>
  <si>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</si>
  <si>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</si>
  <si>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998 - Přesun hmot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</si>
  <si>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</si>
  <si>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</si>
  <si>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</si>
  <si>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</si>
  <si>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</si>
  <si>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</si>
  <si>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</si>
  <si>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</si>
  <si>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</si>
  <si>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</si>
  <si>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</si>
  <si>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</si>
  <si>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</si>
  <si>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</si>
  <si>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</si>
  <si>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</si>
  <si>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</si>
  <si>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</si>
  <si>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</si>
  <si>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</si>
  <si>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113202111</t>
  </si>
  <si>
    <t>Vytrhání obrub krajníků obrubníků stojatých</t>
  </si>
  <si>
    <t>m</t>
  </si>
  <si>
    <t>CS ÚRS 2020 02</t>
  </si>
  <si>
    <t>4</t>
  </si>
  <si>
    <t>1359487226</t>
  </si>
  <si>
    <t>VV</t>
  </si>
  <si>
    <t>Součet</t>
  </si>
  <si>
    <t>979024443</t>
  </si>
  <si>
    <t>Očištění vybouraných obrubníků a krajníků silničních</t>
  </si>
  <si>
    <t>-22182883</t>
  </si>
  <si>
    <t>3</t>
  </si>
  <si>
    <t>966008211</t>
  </si>
  <si>
    <t>Bourání odvodňovacího žlabu z betonových příkopových tvárnic š do 500 mm</t>
  </si>
  <si>
    <t>503052108</t>
  </si>
  <si>
    <t>979054442</t>
  </si>
  <si>
    <t>Očištění vybouraných z desek nebo dlaždic s původním spárováním z MC</t>
  </si>
  <si>
    <t>m2</t>
  </si>
  <si>
    <t>567207419</t>
  </si>
  <si>
    <t>BZLAB*0,5</t>
  </si>
  <si>
    <t>113107422</t>
  </si>
  <si>
    <t>Odstranění podkladu z kameniva drceného tl 200 mm při překopech strojně pl do 15 m2</t>
  </si>
  <si>
    <t>-779759140</t>
  </si>
  <si>
    <t>" ŠD "    BASFALT1</t>
  </si>
  <si>
    <t>6</t>
  </si>
  <si>
    <t>113107432</t>
  </si>
  <si>
    <t>Odstranění podkladu z betonu prostého tl 300 mm při překopech strojně pl do 15 m2</t>
  </si>
  <si>
    <t>-141733387</t>
  </si>
  <si>
    <t>" SC "    BASFALT1</t>
  </si>
  <si>
    <t>7</t>
  </si>
  <si>
    <t>919735124</t>
  </si>
  <si>
    <t>Řezání stávajícího betonového krytu hl do 200 mm</t>
  </si>
  <si>
    <t>1603047567</t>
  </si>
  <si>
    <t>8</t>
  </si>
  <si>
    <t>297461572</t>
  </si>
  <si>
    <t>" štěrková cesta u RŠ119+120 (ŠD-povrch) "</t>
  </si>
  <si>
    <t>1,1*(128,7-122,4-1,3/2)</t>
  </si>
  <si>
    <t>1,1*(139,3-136,3)</t>
  </si>
  <si>
    <t>9</t>
  </si>
  <si>
    <t>113107023</t>
  </si>
  <si>
    <t>Odstranění podkladu z kameniva drceného tl 300 mm při překopech ručně</t>
  </si>
  <si>
    <t>2136038445</t>
  </si>
  <si>
    <t>" makadam "    ŠDCESTA</t>
  </si>
  <si>
    <t>997221551</t>
  </si>
  <si>
    <t>Vodorovná doprava suti ze sypkých materiálů do 1 km</t>
  </si>
  <si>
    <t>t</t>
  </si>
  <si>
    <t>1237232082</t>
  </si>
  <si>
    <t>11</t>
  </si>
  <si>
    <t>997221559</t>
  </si>
  <si>
    <t>Příplatek ZKD 1 km u vodorovné dopravy suti ze sypkých materiálů</t>
  </si>
  <si>
    <t>764253408</t>
  </si>
  <si>
    <t>95,989*13 'Přepočtené koeficientem množství</t>
  </si>
  <si>
    <t>12</t>
  </si>
  <si>
    <t>97909811001</t>
  </si>
  <si>
    <t>Poplatek za skládku suti      (bez živice)</t>
  </si>
  <si>
    <t>vlastní</t>
  </si>
  <si>
    <t>-1097306057</t>
  </si>
  <si>
    <t>13</t>
  </si>
  <si>
    <t>113107443</t>
  </si>
  <si>
    <t>Odstranění podkladu živičných tl 150 mm při překopech strojně pl do 15 m2</t>
  </si>
  <si>
    <t>1090272317</t>
  </si>
  <si>
    <t>" ACO+ACP "</t>
  </si>
  <si>
    <t>" plocha komunikace nad rýhou "</t>
  </si>
  <si>
    <t>" stoka "     (1,1-0,6)*(75,2-2,7/2-2,7*2-1,3/2)</t>
  </si>
  <si>
    <t>" šachty "     2,7*1,2*3</t>
  </si>
  <si>
    <t>" plocha komunikace "</t>
  </si>
  <si>
    <t>" stoka "     (1,1+0,2-0,6)*(75,2+0,2-3,1/2-3,1*2-1,3/2)</t>
  </si>
  <si>
    <t>" šachty "     (2,7+0,2*2)*(1,2+0,2)*3</t>
  </si>
  <si>
    <t>14</t>
  </si>
  <si>
    <t>919735113</t>
  </si>
  <si>
    <t>Řezání stávajícího živičného krytu hl do 150 mm</t>
  </si>
  <si>
    <t>1630994520</t>
  </si>
  <si>
    <t>" stoka "     75,2+0,2-3,1/2-3,1*2-1,3/2</t>
  </si>
  <si>
    <t>" šachty "     (2,7+0,2*2+2*(1,2+0,2))*3</t>
  </si>
  <si>
    <t>15</t>
  </si>
  <si>
    <t>-40902642</t>
  </si>
  <si>
    <t>16</t>
  </si>
  <si>
    <t>-1312302271</t>
  </si>
  <si>
    <t>18,935*13 'Přepočtené koeficientem množství</t>
  </si>
  <si>
    <t>17</t>
  </si>
  <si>
    <t>97909811002</t>
  </si>
  <si>
    <t>Poplatek za skládku suti - živice</t>
  </si>
  <si>
    <t>-528603841</t>
  </si>
  <si>
    <t>18</t>
  </si>
  <si>
    <t>119001421</t>
  </si>
  <si>
    <t>Dočasné zajištění kabelů a kabelových tratí ze 3 volně ložených kabelů</t>
  </si>
  <si>
    <t>1920230412</t>
  </si>
  <si>
    <t>" křížení inž. sítí "      5</t>
  </si>
  <si>
    <t>KABELkus*1,1</t>
  </si>
  <si>
    <t>19</t>
  </si>
  <si>
    <t>139001101</t>
  </si>
  <si>
    <t>Příplatek za ztížení vykopávky v blízkosti podzemního vedení</t>
  </si>
  <si>
    <t>m3</t>
  </si>
  <si>
    <t>697004927</t>
  </si>
  <si>
    <t>" kabel "     KABELm*1,0*1,5</t>
  </si>
  <si>
    <t>20</t>
  </si>
  <si>
    <t>132212212</t>
  </si>
  <si>
    <t>Hloubení rýh š do 2000 mm v nesoudržných horninách třídy těžitelnosti I, skupiny 3 ručně</t>
  </si>
  <si>
    <t>-764247897</t>
  </si>
  <si>
    <t>" ve třídě 3 - 70% "     VYKOPR*0,7</t>
  </si>
  <si>
    <t>132312212</t>
  </si>
  <si>
    <t>Hloubení rýh š do 2000 mm v nesoudržných horninách třídy těžitelnosti II, skupiny 4 ručně</t>
  </si>
  <si>
    <t>-299123845</t>
  </si>
  <si>
    <t>" ve třídě 4 - 30% "     VYKOPR*0,3</t>
  </si>
  <si>
    <t>22</t>
  </si>
  <si>
    <t>132254204</t>
  </si>
  <si>
    <t>Hloubení zapažených rýh š do 2000 mm v hornině třídy těžitelnosti I, skupiny 3 objem do 500 m3</t>
  </si>
  <si>
    <t>-221583040</t>
  </si>
  <si>
    <t xml:space="preserve">" stoka "     </t>
  </si>
  <si>
    <t>1,1*(2,18+2,32)/2*(4,4-2,5-2,7/2)</t>
  </si>
  <si>
    <t>1,1*(2,32+2,34)/2*(40,0-4,4-2,7/2*2)</t>
  </si>
  <si>
    <t>1,1*(2,34+1,98)/2*(75,2-40,0-2,7/2*2)</t>
  </si>
  <si>
    <t>1,1*(2,88+2,08)/2*(28,7-22,4-2,7/2)</t>
  </si>
  <si>
    <t>1,1*(2,08+2,09)/2*(35,1-28,7)</t>
  </si>
  <si>
    <t>1,1*(2,09+1,69)/2*(36,3-35,1)</t>
  </si>
  <si>
    <t>1,1*(1,69+1,65)/2*(39,3-36,3)</t>
  </si>
  <si>
    <t>1,1*(1,65+1,95)/2*(41,1-39,3-2,7/2)</t>
  </si>
  <si>
    <t>1,1*(1,95+2,15)/2*(72,1-41,1-2,7/2*2)</t>
  </si>
  <si>
    <t>" RŠ114-116, RŠ120-121 "</t>
  </si>
  <si>
    <t>2,7*2,7*(2,33+2,18+2,34+1,95+2,15+0,27*5)</t>
  </si>
  <si>
    <t>Mezisoučet</t>
  </si>
  <si>
    <t>" odpočet povrchů "</t>
  </si>
  <si>
    <t>" asf. komunikace "     -0,48*BASFALT0</t>
  </si>
  <si>
    <t>" žlab+obrubnik "     -0,25*(0,1+0,5)*BZLAB</t>
  </si>
  <si>
    <t>" štěrková cesta "     -0,45*ŠDCESTA</t>
  </si>
  <si>
    <t>" odpočet ruční výkop "     -VYKOPR</t>
  </si>
  <si>
    <t>" ve tř.3 - 70% "     VYKOP*0,7</t>
  </si>
  <si>
    <t>23</t>
  </si>
  <si>
    <t>132354204</t>
  </si>
  <si>
    <t>Hloubení zapažených rýh š do 2000 mm v hornině třídy těžitelnosti II, skupiny 4 objem do 500 m3</t>
  </si>
  <si>
    <t>-270001928</t>
  </si>
  <si>
    <t>" ve tř.4 - 30% "     VYKOP*0,3</t>
  </si>
  <si>
    <t>24</t>
  </si>
  <si>
    <t>151101102</t>
  </si>
  <si>
    <t>Zřízení příložného pažení a rozepření stěn rýh hl do 4 m</t>
  </si>
  <si>
    <t>-573076707</t>
  </si>
  <si>
    <t>2*(2,18+2,32)/2*(4,4-2,5-2,7/2)</t>
  </si>
  <si>
    <t>2*(2,32+2,34)/2*(40,0-4,4-2,7/2*2)</t>
  </si>
  <si>
    <t>2*(2,34+1,98)/2*(75,2-40,0-2,7/2*2)</t>
  </si>
  <si>
    <t>2*(2,88+2,08)/2*(28,7-22,4-2,7/2)</t>
  </si>
  <si>
    <t>2*(2,08+2,09)/2*(35,1-28,7)</t>
  </si>
  <si>
    <t>2*(2,09+1,69)/2*(36,3-35,1)</t>
  </si>
  <si>
    <t>2*(1,69+1,65)/2*(39,3-36,3)</t>
  </si>
  <si>
    <t>2*(1,65+1,95)/2*(41,1-39,3-2,7/2)</t>
  </si>
  <si>
    <t>2*(1,95+2,15)/2*(72,1-41,1-2,7/2*2)</t>
  </si>
  <si>
    <t>4*2,7*(2,33+2,18+2,34+1,95+2,15+0,27*5)</t>
  </si>
  <si>
    <t>25</t>
  </si>
  <si>
    <t>151101112</t>
  </si>
  <si>
    <t>Odstranění příložného pažení a rozepření stěn rýh hl do 4 m</t>
  </si>
  <si>
    <t>1444722892</t>
  </si>
  <si>
    <t>26</t>
  </si>
  <si>
    <t>162751117</t>
  </si>
  <si>
    <t>Vodorovné přemístění do 10000 m výkopku/sypaniny z horniny třídy těžitelnosti I, skupiny 1 až 3</t>
  </si>
  <si>
    <t>1473960641</t>
  </si>
  <si>
    <t>" vytěžená zemina celkem "</t>
  </si>
  <si>
    <t>VYKOP+VYKOPR</t>
  </si>
  <si>
    <t>" odpočet zemina zpět "</t>
  </si>
  <si>
    <t>" zásyp "     -(ZASYP-ZASYPnakup)</t>
  </si>
  <si>
    <t>" vytěžená zemina na skládku tř. 3 - 70% "</t>
  </si>
  <si>
    <t>ODVOZ*0,7</t>
  </si>
  <si>
    <t>27</t>
  </si>
  <si>
    <t>162751119</t>
  </si>
  <si>
    <t>Příplatek k vodorovnému přemístění výkopku/sypaniny z horniny třídy těžitelnosti I, skupiny 1 až 3 ZKD 1000 m přes 10000 m</t>
  </si>
  <si>
    <t>-355733851</t>
  </si>
  <si>
    <t>ODVOZ*0,7*3</t>
  </si>
  <si>
    <t>28</t>
  </si>
  <si>
    <t>162751137</t>
  </si>
  <si>
    <t>Vodorovné přemístění do 10000 m výkopku/sypaniny z horniny třídy těžitelnosti II, skupiny 4 a 5</t>
  </si>
  <si>
    <t>1975820908</t>
  </si>
  <si>
    <t>ODVOZ*0,3</t>
  </si>
  <si>
    <t>29</t>
  </si>
  <si>
    <t>162751139</t>
  </si>
  <si>
    <t>Příplatek k vodorovnému přemístění výkopku/sypaniny z horniny třídy těžitelnosti II, skupiny 4 a 5 ZKD 1000 m přes 10000 m</t>
  </si>
  <si>
    <t>1280295138</t>
  </si>
  <si>
    <t>ODVOZ*0,3*3</t>
  </si>
  <si>
    <t>30</t>
  </si>
  <si>
    <t>171201211.1</t>
  </si>
  <si>
    <t>Poplatek za skládku zeminy</t>
  </si>
  <si>
    <t>-1826324281</t>
  </si>
  <si>
    <t>31</t>
  </si>
  <si>
    <t>174101101</t>
  </si>
  <si>
    <t>Zásyp jam, šachet rýh nebo kolem objektů sypaninou se zhutněním</t>
  </si>
  <si>
    <t>-724259056</t>
  </si>
  <si>
    <t>" prostor k zásypu rýha "     VYKOP1</t>
  </si>
  <si>
    <t>" odpočet vestavěné stoky "</t>
  </si>
  <si>
    <t>-1,1*(0,13+0,33+0,3)*PP300</t>
  </si>
  <si>
    <t>" odpočet šachty "</t>
  </si>
  <si>
    <t>" lože ŠP "      -0,15*2,7*2,7*5</t>
  </si>
  <si>
    <t>" beton. deska"      -0,1*1,5*1,5*5</t>
  </si>
  <si>
    <t>"-prefa dno "     -0,8*PI*(1,3/2)^2*5</t>
  </si>
  <si>
    <t>" skruže "</t>
  </si>
  <si>
    <t>" rovné "     -PI*(1,24/2)^2*(0,5*4+0,25*2)</t>
  </si>
  <si>
    <t>" přechodové "     -PI*(1,04/2)^2*(0,13+0,1+0,1+0,05)</t>
  </si>
  <si>
    <t>" asfalt. cesta "    -0,48*BASFALT0</t>
  </si>
  <si>
    <t>" nezpevněná plocha - tráva "     -ORNICE*0,2</t>
  </si>
  <si>
    <t>32</t>
  </si>
  <si>
    <t>M</t>
  </si>
  <si>
    <t>58331201.1</t>
  </si>
  <si>
    <t>zhutněný zásyp náhradním zásypovým materiálem (plná frakce)</t>
  </si>
  <si>
    <t>-1625871169</t>
  </si>
  <si>
    <t>" RŠ114-116 "</t>
  </si>
  <si>
    <t>2,7*2,7*(2,33+2,18+2,34+0,27*3)</t>
  </si>
  <si>
    <t>-1,1*(0,13+0,33+0,3)*(75,2-1,3/2*2-1,3*2)</t>
  </si>
  <si>
    <t>-1,1*(0,13+0,33+0,3)*(28,7-22,4+39,3-36,3)</t>
  </si>
  <si>
    <t>" lože ŠP "      -0,15*2,7*2,7*3</t>
  </si>
  <si>
    <t>" beton. deska"      -0,1*1,5*1,5*3</t>
  </si>
  <si>
    <t>"-prefa dno "     -0,8*PI*(1,3/2)^2*3</t>
  </si>
  <si>
    <t>" rovné "     -PI*(1,24/2)^2*(0,5*3+0,25)</t>
  </si>
  <si>
    <t>" přechodové "     -PI*(1,04/2)^2*(0,13+0,1)</t>
  </si>
  <si>
    <t>ZASYPnakup*1,97</t>
  </si>
  <si>
    <t>33</t>
  </si>
  <si>
    <t>174112109</t>
  </si>
  <si>
    <t>Příplatek k zásypu při překopech inženýrských sítí za ruční prohození sypaniny sítem</t>
  </si>
  <si>
    <t>-605675795</t>
  </si>
  <si>
    <t>ZASYP-ZASYPnakup</t>
  </si>
  <si>
    <t>34</t>
  </si>
  <si>
    <t>167151111</t>
  </si>
  <si>
    <t>Nakládání výkopku z hornin třídy těžitelnosti I, skupiny 1 až 3 přes 100 m3</t>
  </si>
  <si>
    <t>447912219</t>
  </si>
  <si>
    <t>35</t>
  </si>
  <si>
    <t>162251102</t>
  </si>
  <si>
    <t>Vodorovné přemístění do 50 m výkopku/sypaniny z horniny třídy těžitelnosti I, skupiny 1 až 3</t>
  </si>
  <si>
    <t>329241471</t>
  </si>
  <si>
    <t>36</t>
  </si>
  <si>
    <t>175151101</t>
  </si>
  <si>
    <t>Obsypání potrubí strojně sypaninou bez prohození, uloženou do 3 m</t>
  </si>
  <si>
    <t>-574365323</t>
  </si>
  <si>
    <t>" obsyp potrubí DN300 "          1,1*(0,3+0,3)*PP300</t>
  </si>
  <si>
    <t>" odpočet potrubí "             -PI*(0,3/2)^2*PP300</t>
  </si>
  <si>
    <t>37</t>
  </si>
  <si>
    <t>58337302</t>
  </si>
  <si>
    <t>štěrkopísek frakce 0/16</t>
  </si>
  <si>
    <t>-1754333917</t>
  </si>
  <si>
    <t>OBSYP*1,897</t>
  </si>
  <si>
    <t>38</t>
  </si>
  <si>
    <t>167151101</t>
  </si>
  <si>
    <t>Nakládání výkopku z hornin třídy těžitelnosti I, skupiny 1 až 3 do 100 m3</t>
  </si>
  <si>
    <t>733967979</t>
  </si>
  <si>
    <t>" přesun hmot "     OBSYP</t>
  </si>
  <si>
    <t>39</t>
  </si>
  <si>
    <t>-329189444</t>
  </si>
  <si>
    <t>40</t>
  </si>
  <si>
    <t>181351003</t>
  </si>
  <si>
    <t>Rozprostření ornice tl vrstvy do 200 mm pl do 100 m2 v rovině nebo ve svahu do 1:5 strojně</t>
  </si>
  <si>
    <t>-1371855499</t>
  </si>
  <si>
    <t>" stoka "     1,1*(136,3-128,7+172,1-139,3-2,7/2)</t>
  </si>
  <si>
    <t>" RŠ121 "     2,7*2,7</t>
  </si>
  <si>
    <t>41</t>
  </si>
  <si>
    <t>181111111</t>
  </si>
  <si>
    <t>Plošná úprava terénu do 500 m2 zemina tř 1 až 4 nerovnosti do 100 mm v rovinně a svahu do 1:5</t>
  </si>
  <si>
    <t>1412477328</t>
  </si>
  <si>
    <t>" plocha trávník - sanace trávníku i mimo rýhu "     ORNICE*2</t>
  </si>
  <si>
    <t>42</t>
  </si>
  <si>
    <t>181411131.1</t>
  </si>
  <si>
    <t>Založení parkového trávníku výsevem plochy v rovině a ve svahu vč. předseťové přípravy zálivky hnojení odplevelení ošetřování</t>
  </si>
  <si>
    <t>-1236652035</t>
  </si>
  <si>
    <t>Vodorovné konstrukce</t>
  </si>
  <si>
    <t>43</t>
  </si>
  <si>
    <t>451573111</t>
  </si>
  <si>
    <t>Lože pod potrubí otevřený výkop ze štěrkopísku</t>
  </si>
  <si>
    <t>-1631022944</t>
  </si>
  <si>
    <t>" stoka "     0,15*1,1*PP300</t>
  </si>
  <si>
    <t>" šachty "     0,15*2,7*2,7*5</t>
  </si>
  <si>
    <t>44</t>
  </si>
  <si>
    <t>-1021513489</t>
  </si>
  <si>
    <t>" přesun hmot "     LOZE</t>
  </si>
  <si>
    <t>45</t>
  </si>
  <si>
    <t>162351103</t>
  </si>
  <si>
    <t>Vodorovné přemístění do 500 m výkopku/sypaniny z horniny třídy těžitelnosti I, skupiny 1 až 3</t>
  </si>
  <si>
    <t>1663095765</t>
  </si>
  <si>
    <t>46</t>
  </si>
  <si>
    <t>452311131</t>
  </si>
  <si>
    <t>Podkladní desky z betonu prostého tř. C 12/15 otevřený výkop</t>
  </si>
  <si>
    <t>-1206330294</t>
  </si>
  <si>
    <t>" šachty "     0,1*1,5*1,5*5</t>
  </si>
  <si>
    <t>47</t>
  </si>
  <si>
    <t>452351101</t>
  </si>
  <si>
    <t>Bednění podkladních desek nebo bloků nebo sedlového lože otevřený výkop</t>
  </si>
  <si>
    <t>1319888564</t>
  </si>
  <si>
    <t>0,1*1,5*4*5</t>
  </si>
  <si>
    <t>Komunikace pozemní</t>
  </si>
  <si>
    <t>48</t>
  </si>
  <si>
    <t>564760111</t>
  </si>
  <si>
    <t>Podklad z kameniva hrubého drceného vel. 16-32 mm tl 200 mm</t>
  </si>
  <si>
    <t>1616192062</t>
  </si>
  <si>
    <t>" zapravení štěrkové cesty "     ŠDCESTA</t>
  </si>
  <si>
    <t>49</t>
  </si>
  <si>
    <t>564671111</t>
  </si>
  <si>
    <t>Podklad z kameniva hrubého drceného vel. 63-125 mm tl 250 mm</t>
  </si>
  <si>
    <t>-2085041268</t>
  </si>
  <si>
    <t>50</t>
  </si>
  <si>
    <t>577144111</t>
  </si>
  <si>
    <t>Asfaltový beton vrstva obrusná ACO 11 (ABS) tř. I tl 50 mm š do 3 m z nemodifikovaného asfaltu</t>
  </si>
  <si>
    <t>1012990138</t>
  </si>
  <si>
    <t>" zapravení asfaltové vozovky "     BASFALT1</t>
  </si>
  <si>
    <t>51</t>
  </si>
  <si>
    <t>573211111</t>
  </si>
  <si>
    <t>Postřik živičný spojovací z asfaltu v množství 0,60 kg/m2</t>
  </si>
  <si>
    <t>-1474463435</t>
  </si>
  <si>
    <t>52</t>
  </si>
  <si>
    <t>565165101</t>
  </si>
  <si>
    <t>Asfaltový beton vrstva podkladní ACP 16 (obalované kamenivo OKS) tl 80 mm š do 1,5 m</t>
  </si>
  <si>
    <t>417318521</t>
  </si>
  <si>
    <t>53</t>
  </si>
  <si>
    <t>573111113</t>
  </si>
  <si>
    <t>Postřik živičný infiltrační s posypem z asfaltu množství 1,5 kg/m2</t>
  </si>
  <si>
    <t>1172885399</t>
  </si>
  <si>
    <t>54</t>
  </si>
  <si>
    <t>567132115</t>
  </si>
  <si>
    <t>Podklad ze směsi stmelené cementem SC C 8/10 (KSC I) tl 200 mm</t>
  </si>
  <si>
    <t>-1534535475</t>
  </si>
  <si>
    <t>55</t>
  </si>
  <si>
    <t>564851111</t>
  </si>
  <si>
    <t>Podklad ze štěrkodrtě ŠD tl 150 mm</t>
  </si>
  <si>
    <t>1915643069</t>
  </si>
  <si>
    <t>56</t>
  </si>
  <si>
    <t>919732211</t>
  </si>
  <si>
    <t>Styčná spára napojení nového živičného povrchu na stávající za tepla š 15 mm hl 25 mm s prořezáním</t>
  </si>
  <si>
    <t>199450965</t>
  </si>
  <si>
    <t>" napojení stávající a nové asfaltové vrstvy "</t>
  </si>
  <si>
    <t>57</t>
  </si>
  <si>
    <t>916131213.1</t>
  </si>
  <si>
    <t>Osazení silničního obrubníku betonového stojatého s boční opěrou do lože z betonu prostého s doplněním poškozenách kusů</t>
  </si>
  <si>
    <t>-229425266</t>
  </si>
  <si>
    <t>58</t>
  </si>
  <si>
    <t>916991121</t>
  </si>
  <si>
    <t>Lože pod obrubníky, krajníky nebo obruby z dlažebních kostek z betonu prostého</t>
  </si>
  <si>
    <t>-1187347350</t>
  </si>
  <si>
    <t>BOBRUBNIK*0,3*0,15</t>
  </si>
  <si>
    <t>59</t>
  </si>
  <si>
    <t>935112111.1</t>
  </si>
  <si>
    <t>Osazení příkopového žlabu do betonu tl 100 mm z betonových tvárnic š 500 mm vč. lože betonového vč. případného doplnění poškozených kusů</t>
  </si>
  <si>
    <t>874599927</t>
  </si>
  <si>
    <t>60</t>
  </si>
  <si>
    <t>935112911</t>
  </si>
  <si>
    <t>Příplatek ZKD tl 10 mm lože přes 100 mm u příkopového žlabu osazeného do betonu</t>
  </si>
  <si>
    <t>-1833200284</t>
  </si>
  <si>
    <t>61</t>
  </si>
  <si>
    <t>998225111</t>
  </si>
  <si>
    <t>Přesun hmot pro pozemní komunikace s krytem z kamene, monolitickým betonovým nebo živičným</t>
  </si>
  <si>
    <t>1507741463</t>
  </si>
  <si>
    <t>Trubní vedení</t>
  </si>
  <si>
    <t>62</t>
  </si>
  <si>
    <t>871370320.1</t>
  </si>
  <si>
    <t>Kanalizačního potrubí z polypropylenu DN 300 vč. těsnění M+D</t>
  </si>
  <si>
    <t>1245753489</t>
  </si>
  <si>
    <t>" délka dle podélný profil (bez protlaku) "     75,2+172,1-122,4</t>
  </si>
  <si>
    <t xml:space="preserve">" délka stoky s odpočtem šachet "     </t>
  </si>
  <si>
    <t>75,2+172,1-122,4-1,3/2*4-1,3*3</t>
  </si>
  <si>
    <t xml:space="preserve">" délka potrubí s odpočtem šachet " </t>
  </si>
  <si>
    <t>75,2+172,1-122,4-1,0/2*4-1,0*3</t>
  </si>
  <si>
    <t>PP300p</t>
  </si>
  <si>
    <t>63</t>
  </si>
  <si>
    <t>89441-2311.RAA</t>
  </si>
  <si>
    <t>Šachta, DN 1000 stěna 120 mm, dno přímé V max. 40   hloubka dna do 2,26 poklop litina 12,5t</t>
  </si>
  <si>
    <t>kus</t>
  </si>
  <si>
    <t>-379864791</t>
  </si>
  <si>
    <t>" RŠ120 "     1</t>
  </si>
  <si>
    <t>64</t>
  </si>
  <si>
    <t>89441-2311.RBA</t>
  </si>
  <si>
    <t>Šachta, DN 1000 stěna 120 mm, dno přímé V max. 40   hloubka dna do 3,26 poklop litina 12,5t</t>
  </si>
  <si>
    <t>-918964457</t>
  </si>
  <si>
    <t>" RŠ121 "     1</t>
  </si>
  <si>
    <t>65</t>
  </si>
  <si>
    <t>89441-2311.RBB</t>
  </si>
  <si>
    <t>Šachta, DN 1000 stěna 120 mm, dno přímé V max. 40   hloubka dna do 3,26 poklop litina 40t</t>
  </si>
  <si>
    <t>1296980073</t>
  </si>
  <si>
    <t>" RŠ114 "     1</t>
  </si>
  <si>
    <t>" RŠ115 "     1</t>
  </si>
  <si>
    <t>" RŠ116 "     1</t>
  </si>
  <si>
    <t>998</t>
  </si>
  <si>
    <t>Přesun hmot</t>
  </si>
  <si>
    <t>66</t>
  </si>
  <si>
    <t>998276101</t>
  </si>
  <si>
    <t>Přesun hmot pro trubní vedení z trub z plastických hmot otevřený výkop</t>
  </si>
  <si>
    <t>867392337</t>
  </si>
  <si>
    <t>Práce a dodávky M</t>
  </si>
  <si>
    <t>46-M</t>
  </si>
  <si>
    <t>Zemní práce při extr.mont.pracích</t>
  </si>
  <si>
    <t>67</t>
  </si>
  <si>
    <t>460490013</t>
  </si>
  <si>
    <t>Krytí kabelů výstražnou fólií šířky 34 cm</t>
  </si>
  <si>
    <t>708988732</t>
  </si>
  <si>
    <t xml:space="preserve">" křížení inž. sítí "    </t>
  </si>
  <si>
    <t>" kabel "     KABELm</t>
  </si>
  <si>
    <t>68</t>
  </si>
  <si>
    <t>460520151</t>
  </si>
  <si>
    <t>Křižovatka betonového kabelového žlabu s inženýrskými sítěmi bez zásypu</t>
  </si>
  <si>
    <t>2004984545</t>
  </si>
  <si>
    <t>" kabel "     KABELkus</t>
  </si>
  <si>
    <t>6,52</t>
  </si>
  <si>
    <t>26,7</t>
  </si>
  <si>
    <t>1,1</t>
  </si>
  <si>
    <t>7,912</t>
  </si>
  <si>
    <t>16,219</t>
  </si>
  <si>
    <t>02 - PROTLAK POD ŽELEZNICÍ - STOKA AF-1   (úsek RŠ117-RŠ119)</t>
  </si>
  <si>
    <t>75,604</t>
  </si>
  <si>
    <t>POTRUBI</t>
  </si>
  <si>
    <t>80,73</t>
  </si>
  <si>
    <t>PROTLAK</t>
  </si>
  <si>
    <t>17,8</t>
  </si>
  <si>
    <t>3,586</t>
  </si>
  <si>
    <t>40,365</t>
  </si>
  <si>
    <t>ZEMprotlak</t>
  </si>
  <si>
    <t>5,84</t>
  </si>
  <si>
    <t>131,418</t>
  </si>
  <si>
    <t>26,63</t>
  </si>
  <si>
    <t>7,5</t>
  </si>
  <si>
    <t>10,15</t>
  </si>
  <si>
    <t>180,763</t>
  </si>
  <si>
    <t>170,966</t>
  </si>
  <si>
    <t>4,97</t>
  </si>
  <si>
    <t xml:space="preserve">    9 - Ostatní konstrukce a práce, bourání</t>
  </si>
  <si>
    <t>3,0+2,0</t>
  </si>
  <si>
    <t>3,0</t>
  </si>
  <si>
    <t>-245248089</t>
  </si>
  <si>
    <t>" štěrková cesta u RŠ119 (ŠD-povrch) "</t>
  </si>
  <si>
    <t>" koncová jáma "</t>
  </si>
  <si>
    <t>(47,1-46,4+1,8)*3,0</t>
  </si>
  <si>
    <t>13,216*13 'Přepočtené koeficientem množství</t>
  </si>
  <si>
    <t>" stoka "     (1,1-0,6)*(4,0-2,7/2)</t>
  </si>
  <si>
    <t>" šachta "     2,7*(2,7-0,6-0,75)</t>
  </si>
  <si>
    <t>" stoka "     (1,1+0,2-0,6)*(4,0-2,7/2-0,2)</t>
  </si>
  <si>
    <t>" šachta "     (2,7+0,2*2)*(2,7+0,2-0,6-0,75)</t>
  </si>
  <si>
    <t>" stoka "     4,0-2,7/2-0,2</t>
  </si>
  <si>
    <t>" šachta "     2,7+0,2*2+(2,7+0,2-0,6)*2</t>
  </si>
  <si>
    <t>2,06*13 'Přepočtené koeficientem množství</t>
  </si>
  <si>
    <t>141721224.1</t>
  </si>
  <si>
    <t>Protlak  vč. montáže a dodávky chráničky PE100  500x45,4 třídy těžitelnosti I a II, skupiny 1 až 4</t>
  </si>
  <si>
    <t>-1806321197</t>
  </si>
  <si>
    <t>119001401</t>
  </si>
  <si>
    <t>Dočasné zajištění potrubí ocelového nebo litinového DN do 200 mm</t>
  </si>
  <si>
    <t>1351293158</t>
  </si>
  <si>
    <t>" vodovod "     1,1</t>
  </si>
  <si>
    <t>" křížení inž. sítí "      1</t>
  </si>
  <si>
    <t>" kanalizace DN300 "     POTRUBI*1,1*1,6</t>
  </si>
  <si>
    <t>1,1*(1,56+1,65)/2*(4,0-2,7/2)</t>
  </si>
  <si>
    <t>1,1*(1,65+3,0)/2*(6,85-4,0)</t>
  </si>
  <si>
    <t>1,1*(3,0+3,17)/2*(14,9-6,85)</t>
  </si>
  <si>
    <t>1,1*(3,17+3,09)/2*(21,1-14,9)</t>
  </si>
  <si>
    <t>" RŠ117 "</t>
  </si>
  <si>
    <t>(1,97+0,27)*2,7*2,7</t>
  </si>
  <si>
    <t>" RŠ118 - startovací jáma "</t>
  </si>
  <si>
    <t>3,56*3,0*5,0</t>
  </si>
  <si>
    <t>" RŠ119 - koncová jáma "</t>
  </si>
  <si>
    <t>3,36*3,0*5,0</t>
  </si>
  <si>
    <t>2*(1,56+1,65)/2*(4,0-2,7/2)</t>
  </si>
  <si>
    <t>2*(1,65+3,0)/2*(6,85-4,0)</t>
  </si>
  <si>
    <t>2*(3,0+3,17)/2*(14,9-6,85)</t>
  </si>
  <si>
    <t>2*(3,17+3,09)/2*(21,1-14,9)</t>
  </si>
  <si>
    <t>151101201</t>
  </si>
  <si>
    <t>Zřízení příložného pažení stěn výkopu hl do 4 m</t>
  </si>
  <si>
    <t>-1690287755</t>
  </si>
  <si>
    <t>(1,97+0,27)*2,7*4</t>
  </si>
  <si>
    <t>3,56*(3,0+5,0)*2</t>
  </si>
  <si>
    <t>3,36*(3,0+5,0)*2</t>
  </si>
  <si>
    <t>151101211</t>
  </si>
  <si>
    <t>Odstranění příložného pažení stěn hl do 4 m</t>
  </si>
  <si>
    <t>-1897082181</t>
  </si>
  <si>
    <t>151101301</t>
  </si>
  <si>
    <t>Zřízení rozepření stěn při pažení příložném hl do 4 m</t>
  </si>
  <si>
    <t>1481774725</t>
  </si>
  <si>
    <t>151101311</t>
  </si>
  <si>
    <t>Odstranění rozepření stěn při pažení příložném hl do 4 m</t>
  </si>
  <si>
    <t>-754943430</t>
  </si>
  <si>
    <t>1012576118</t>
  </si>
  <si>
    <t>" zemina z protlaku "</t>
  </si>
  <si>
    <t>PROTLAK*PI*(0,59/2)^2*1,2</t>
  </si>
  <si>
    <t>" ve tř. 3- 70% "     ZEMprotlak*0,7</t>
  </si>
  <si>
    <t>167151102</t>
  </si>
  <si>
    <t>Nakládání výkopku z hornin třídy těžitelnosti II, skupiny 4 a 5 do 100 m3</t>
  </si>
  <si>
    <t>-1967274238</t>
  </si>
  <si>
    <t>" ve tř. 4- 30% "     ZEMprotlak*0,3</t>
  </si>
  <si>
    <t>" zemina z protlaku "     ZEMprotlak</t>
  </si>
  <si>
    <t>" lože ŠP - RŠ117 "      -0,15*2,7*2,7</t>
  </si>
  <si>
    <t>" lože ŠP - RŠ118+119 "      - 0,2*3,0*5,0*2</t>
  </si>
  <si>
    <t>" rovné "     -PI*(1,24/2)^2*0,5</t>
  </si>
  <si>
    <t>" přechodové "     -PI*(1,04/2)^2*(0,65*3-0,24-0,32)</t>
  </si>
  <si>
    <t>" asf. cesta u RŠ117 "</t>
  </si>
  <si>
    <t>" stoka "     1,1*((1,56+1,65)/2-0,48-0,13-0,33-0,3)*(4,0-2,7/2)</t>
  </si>
  <si>
    <t>" šachta "     (2,37-0,15-0,48)*2,7*2,7</t>
  </si>
  <si>
    <t>" štěrková cesta u RŠ119 "</t>
  </si>
  <si>
    <t>(3,36-0,45-0,2)*3,0*2,5</t>
  </si>
  <si>
    <t>" stoka "     -1,1*(0,13+0,33+0,3)*(3,2-1,3/2)</t>
  </si>
  <si>
    <t xml:space="preserve">" šachta "     </t>
  </si>
  <si>
    <t>-PI*(1,3/2)^2*1,0*2</t>
  </si>
  <si>
    <t>-PI*(1,24/2)^2*(2,12+3,01-1,0*2-0,48-0,45)</t>
  </si>
  <si>
    <t>" obsyp potrubí DN300 "          1,1*(0,33+0,3)*PP300</t>
  </si>
  <si>
    <t>" odpočet potrubí "             -PI*(0,33/2)^2*PP300</t>
  </si>
  <si>
    <t>" stoka "     1,1*(26,1-5,0-2,7-4,0)</t>
  </si>
  <si>
    <t>" RŠ117 "     0,75*2,7</t>
  </si>
  <si>
    <t>" RŠ118 "     5,0*3,0</t>
  </si>
  <si>
    <t>" RŠ119 "   (5,0-(47,1-46,4+1,8))*3,0</t>
  </si>
  <si>
    <t>" stoka "     0,13*1,1*PP300</t>
  </si>
  <si>
    <t>" šachty "</t>
  </si>
  <si>
    <t>" RŠ117 "      0,15*2,7*2,7</t>
  </si>
  <si>
    <t xml:space="preserve">" RŠ118-119- startovací a koncová jáma "      </t>
  </si>
  <si>
    <t>0,2*3,0*5,0</t>
  </si>
  <si>
    <t>" šachty "     0,1*1,5*1,5*3</t>
  </si>
  <si>
    <t>0,1*1,5*4*3</t>
  </si>
  <si>
    <t>871352834</t>
  </si>
  <si>
    <t>-1479914374</t>
  </si>
  <si>
    <t>69</t>
  </si>
  <si>
    <t>70</t>
  </si>
  <si>
    <t>" délka dle podélný profil "     47,1</t>
  </si>
  <si>
    <t>" délka protlak "     43,9-26,1</t>
  </si>
  <si>
    <t>" délka stoky s odpočtem šachet "     47,1-1,3/2*2-1,3</t>
  </si>
  <si>
    <t>" odpočet protlak "     -PROTLAK</t>
  </si>
  <si>
    <t>" délka potrubí s odpočtem šachet "     47,1-1,0/2*2-1,0/2</t>
  </si>
  <si>
    <t>71</t>
  </si>
  <si>
    <t>879230199.11</t>
  </si>
  <si>
    <t>Příplatek za nasunutí do chráničky potrubí DN300</t>
  </si>
  <si>
    <t>1847743781</t>
  </si>
  <si>
    <t>72</t>
  </si>
  <si>
    <t>89441-2311.RAB</t>
  </si>
  <si>
    <t>Šachta, DN 1000 stěna 120 mm, dno přímé V max. 40   hloubka dna do 2,26 poklop litina 40t</t>
  </si>
  <si>
    <t>" RŠ117 "     1</t>
  </si>
  <si>
    <t>73</t>
  </si>
  <si>
    <t>" RŠ118 "     1</t>
  </si>
  <si>
    <t>74</t>
  </si>
  <si>
    <t>" RŠ119 "     1</t>
  </si>
  <si>
    <t>75</t>
  </si>
  <si>
    <t>899911152</t>
  </si>
  <si>
    <t>Kluzná objímka výšky 90 mm vnějšího průměru potrubí do 372 mm</t>
  </si>
  <si>
    <t>1977594157</t>
  </si>
  <si>
    <t>76</t>
  </si>
  <si>
    <t>899913165</t>
  </si>
  <si>
    <t>Uzavírací manžeta chráničky potrubí DN 300 x 500</t>
  </si>
  <si>
    <t>-855978356</t>
  </si>
  <si>
    <t>Ostatní konstrukce a práce, bourání</t>
  </si>
  <si>
    <t>77</t>
  </si>
  <si>
    <t>911111611.1</t>
  </si>
  <si>
    <t>Demontáž a zpětná montáž plechového plotu (6m) vč. sloupků nátěr</t>
  </si>
  <si>
    <t>205653408</t>
  </si>
  <si>
    <t>78</t>
  </si>
  <si>
    <t>79</t>
  </si>
  <si>
    <t>" voda "     POTRUBI</t>
  </si>
  <si>
    <t>80</t>
  </si>
  <si>
    <t>-1134342435</t>
  </si>
  <si>
    <t>90 - OSTATNÍ NÁKLADY</t>
  </si>
  <si>
    <t>OST - Ostatní</t>
  </si>
  <si>
    <t>OST</t>
  </si>
  <si>
    <t>Ostatní</t>
  </si>
  <si>
    <t>900600002</t>
  </si>
  <si>
    <t>Poplatky a náklady na zařízení staveniště</t>
  </si>
  <si>
    <t>kpl</t>
  </si>
  <si>
    <t>262144</t>
  </si>
  <si>
    <t>900600004</t>
  </si>
  <si>
    <t>Zřízení a údržba dopr. značení po dobu výstavby, vrácení do pův. stavu</t>
  </si>
  <si>
    <t>900600013</t>
  </si>
  <si>
    <t>Provedení revize kanalizace TV kamerou</t>
  </si>
  <si>
    <t>1220460077</t>
  </si>
  <si>
    <t>172,1*2</t>
  </si>
  <si>
    <t>900600014</t>
  </si>
  <si>
    <t>Provedení veškerých zkoušek prokazující kvalitu díla např. zkoušky zhutnění</t>
  </si>
  <si>
    <t>900600016</t>
  </si>
  <si>
    <t>Zpracování dokumentace skutečného provedení stavby</t>
  </si>
  <si>
    <t>900600019</t>
  </si>
  <si>
    <t>Zpracování geodet. zaměření</t>
  </si>
  <si>
    <t>900600023</t>
  </si>
  <si>
    <t>Uvedení do původního stavu dotčených ploch stavbou</t>
  </si>
  <si>
    <t>900600027</t>
  </si>
  <si>
    <t>Provozní vlivy</t>
  </si>
  <si>
    <t>900600029</t>
  </si>
  <si>
    <t>Zajištění vytýčení podzemních sítí dotčených stavbou</t>
  </si>
  <si>
    <t>900600032</t>
  </si>
  <si>
    <t>Vícetisky projektové dokumentace pro potřeby dodavatele stavby</t>
  </si>
  <si>
    <t>900600143</t>
  </si>
  <si>
    <t>Provedení veškerých zkoušek prokazující kvalitu díla  ZKOUŠKA TĚSNOSTI KANALIZACE STOKY vč. ZKOUŠKY TĚSNOSTI ŠACHET</t>
  </si>
  <si>
    <t>-978461091</t>
  </si>
  <si>
    <t>900600203</t>
  </si>
  <si>
    <t>Provedení pasportizace objektů dotčených stavbou</t>
  </si>
  <si>
    <t>88</t>
  </si>
  <si>
    <t xml:space="preserve">"před zahájením stavby a repasport stejných objektů po dokončení stavby "   </t>
  </si>
  <si>
    <t xml:space="preserve">" opravněnou osobou (soudním znalcem)"   </t>
  </si>
  <si>
    <t xml:space="preserve">" Předání "   </t>
  </si>
  <si>
    <t xml:space="preserve">"2x....v tištěné podobě"   </t>
  </si>
  <si>
    <t xml:space="preserve">"2x....v digitální podobě"   </t>
  </si>
  <si>
    <t>900600304</t>
  </si>
  <si>
    <t>Zajištění ZUK a uzavírky vč. projednání</t>
  </si>
  <si>
    <t>1262563159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</si>
</sst>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M99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47" t="s">
        <v>5</v>
      </c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K5" s="212" t="s">
        <v>14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R5" s="21"/>
      <c r="BE5" s="209" t="s">
        <v>15</v>
      </c>
      <c r="BS5" s="18" t="s">
        <v>6</v>
      </c>
    </row>
    <row r="6" spans="1:74" s="1" customFormat="1" ht="36.950000000000003" customHeight="1">
      <c r="B6" s="21"/>
      <c r="D6" s="27" t="s">
        <v>16</v>
      </c>
      <c r="K6" s="214" t="s">
        <v>17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R6" s="21"/>
      <c r="BE6" s="210"/>
      <c r="BS6" s="18" t="s">
        <v>6</v>
      </c>
    </row>
    <row r="7" spans="1:74" s="1" customFormat="1" ht="12" customHeight="1">
      <c r="B7" s="21"/>
      <c r="D7" s="28" t="s">
        <v>18</v>
      </c>
      <c r="K7" s="26" t="s">
        <v>1</v>
      </c>
      <c r="AK7" s="28" t="s">
        <v>19</v>
      </c>
      <c r="AN7" s="26" t="s">
        <v>1</v>
      </c>
      <c r="AR7" s="21"/>
      <c r="BE7" s="210"/>
      <c r="BS7" s="18" t="s">
        <v>6</v>
      </c>
    </row>
    <row r="8" spans="1:74" s="1" customFormat="1" ht="12" customHeight="1">
      <c r="B8" s="21"/>
      <c r="D8" s="28" t="s">
        <v>20</v>
      </c>
      <c r="K8" s="26" t="s">
        <v>21</v>
      </c>
      <c r="AK8" s="28" t="s">
        <v>22</v>
      </c>
      <c r="AN8" s="29" t="s">
        <v>23</v>
      </c>
      <c r="AR8" s="21"/>
      <c r="BE8" s="210"/>
      <c r="BS8" s="18" t="s">
        <v>6</v>
      </c>
    </row>
    <row r="9" spans="1:74" s="1" customFormat="1" ht="14.45" customHeight="1">
      <c r="B9" s="21"/>
      <c r="AR9" s="21"/>
      <c r="BE9" s="210"/>
      <c r="BS9" s="18" t="s">
        <v>6</v>
      </c>
    </row>
    <row r="10" spans="1:74" s="1" customFormat="1" ht="12" customHeight="1">
      <c r="B10" s="21"/>
      <c r="D10" s="28" t="s">
        <v>24</v>
      </c>
      <c r="AK10" s="28" t="s">
        <v>25</v>
      </c>
      <c r="AN10" s="26" t="s">
        <v>1</v>
      </c>
      <c r="AR10" s="21"/>
      <c r="BE10" s="210"/>
      <c r="BS10" s="18" t="s">
        <v>6</v>
      </c>
    </row>
    <row r="11" spans="1:74" s="1" customFormat="1" ht="18.399999999999999" customHeight="1">
      <c r="B11" s="21"/>
      <c r="E11" s="26" t="s">
        <v>26</v>
      </c>
      <c r="AK11" s="28" t="s">
        <v>27</v>
      </c>
      <c r="AN11" s="26" t="s">
        <v>1</v>
      </c>
      <c r="AR11" s="21"/>
      <c r="BE11" s="210"/>
      <c r="BS11" s="18" t="s">
        <v>6</v>
      </c>
    </row>
    <row r="12" spans="1:74" s="1" customFormat="1" ht="6.95" customHeight="1">
      <c r="B12" s="21"/>
      <c r="AR12" s="21"/>
      <c r="BE12" s="210"/>
      <c r="BS12" s="18" t="s">
        <v>6</v>
      </c>
    </row>
    <row r="13" spans="1:74" s="1" customFormat="1" ht="12" customHeight="1">
      <c r="B13" s="21"/>
      <c r="D13" s="28" t="s">
        <v>28</v>
      </c>
      <c r="AK13" s="28" t="s">
        <v>25</v>
      </c>
      <c r="AN13" s="30" t="s">
        <v>29</v>
      </c>
      <c r="AR13" s="21"/>
      <c r="BE13" s="210"/>
      <c r="BS13" s="18" t="s">
        <v>6</v>
      </c>
    </row>
    <row r="14" spans="1:74" ht="12.75">
      <c r="B14" s="21"/>
      <c r="E14" s="215" t="s">
        <v>29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8" t="s">
        <v>27</v>
      </c>
      <c r="AN14" s="30" t="s">
        <v>29</v>
      </c>
      <c r="AR14" s="21"/>
      <c r="BE14" s="210"/>
      <c r="BS14" s="18" t="s">
        <v>6</v>
      </c>
    </row>
    <row r="15" spans="1:74" s="1" customFormat="1" ht="6.95" customHeight="1">
      <c r="B15" s="21"/>
      <c r="AR15" s="21"/>
      <c r="BE15" s="210"/>
      <c r="BS15" s="18" t="s">
        <v>3</v>
      </c>
    </row>
    <row r="16" spans="1:74" s="1" customFormat="1" ht="12" customHeight="1">
      <c r="B16" s="21"/>
      <c r="D16" s="28" t="s">
        <v>30</v>
      </c>
      <c r="AK16" s="28" t="s">
        <v>25</v>
      </c>
      <c r="AN16" s="26" t="s">
        <v>1</v>
      </c>
      <c r="AR16" s="21"/>
      <c r="BE16" s="210"/>
      <c r="BS16" s="18" t="s">
        <v>3</v>
      </c>
    </row>
    <row r="17" spans="1:71" s="1" customFormat="1" ht="18.399999999999999" customHeight="1">
      <c r="B17" s="21"/>
      <c r="E17" s="26" t="s">
        <v>31</v>
      </c>
      <c r="AK17" s="28" t="s">
        <v>27</v>
      </c>
      <c r="AN17" s="26" t="s">
        <v>1</v>
      </c>
      <c r="AR17" s="21"/>
      <c r="BE17" s="210"/>
      <c r="BS17" s="18" t="s">
        <v>32</v>
      </c>
    </row>
    <row r="18" spans="1:71" s="1" customFormat="1" ht="6.95" customHeight="1">
      <c r="B18" s="21"/>
      <c r="AR18" s="21"/>
      <c r="BE18" s="210"/>
      <c r="BS18" s="18" t="s">
        <v>6</v>
      </c>
    </row>
    <row r="19" spans="1:71" s="1" customFormat="1" ht="12" customHeight="1">
      <c r="B19" s="21"/>
      <c r="D19" s="28" t="s">
        <v>33</v>
      </c>
      <c r="AK19" s="28" t="s">
        <v>25</v>
      </c>
      <c r="AN19" s="26" t="s">
        <v>1</v>
      </c>
      <c r="AR19" s="21"/>
      <c r="BE19" s="210"/>
      <c r="BS19" s="18" t="s">
        <v>6</v>
      </c>
    </row>
    <row r="20" spans="1:71" s="1" customFormat="1" ht="18.399999999999999" customHeight="1">
      <c r="B20" s="21"/>
      <c r="E20" s="26" t="s">
        <v>34</v>
      </c>
      <c r="AK20" s="28" t="s">
        <v>27</v>
      </c>
      <c r="AN20" s="26" t="s">
        <v>1</v>
      </c>
      <c r="AR20" s="21"/>
      <c r="BE20" s="210"/>
      <c r="BS20" s="18" t="s">
        <v>32</v>
      </c>
    </row>
    <row r="21" spans="1:71" s="1" customFormat="1" ht="6.95" customHeight="1">
      <c r="B21" s="21"/>
      <c r="AR21" s="21"/>
      <c r="BE21" s="210"/>
    </row>
    <row r="22" spans="1:71" s="1" customFormat="1" ht="12" customHeight="1">
      <c r="B22" s="21"/>
      <c r="D22" s="28" t="s">
        <v>35</v>
      </c>
      <c r="AR22" s="21"/>
      <c r="BE22" s="210"/>
    </row>
    <row r="23" spans="1:71" s="1" customFormat="1" ht="108" customHeight="1">
      <c r="B23" s="21"/>
      <c r="E23" s="217" t="s">
        <v>36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R23" s="21"/>
      <c r="BE23" s="210"/>
    </row>
    <row r="24" spans="1:71" s="1" customFormat="1" ht="6.95" customHeight="1">
      <c r="B24" s="21"/>
      <c r="AR24" s="21"/>
      <c r="BE24" s="210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10"/>
    </row>
    <row r="26" spans="1:71" s="2" customFormat="1" ht="25.9" customHeight="1">
      <c r="A26" s="33"/>
      <c r="B26" s="34"/>
      <c r="C26" s="33"/>
      <c r="D26" s="35" t="s">
        <v>37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18">
        <f>ROUND(AG94,2)</f>
        <v>0</v>
      </c>
      <c r="AL26" s="219"/>
      <c r="AM26" s="219"/>
      <c r="AN26" s="219"/>
      <c r="AO26" s="219"/>
      <c r="AP26" s="33"/>
      <c r="AQ26" s="33"/>
      <c r="AR26" s="34"/>
      <c r="BE26" s="210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10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20" t="s">
        <v>38</v>
      </c>
      <c r="M28" s="220"/>
      <c r="N28" s="220"/>
      <c r="O28" s="220"/>
      <c r="P28" s="220"/>
      <c r="Q28" s="33"/>
      <c r="R28" s="33"/>
      <c r="S28" s="33"/>
      <c r="T28" s="33"/>
      <c r="U28" s="33"/>
      <c r="V28" s="33"/>
      <c r="W28" s="220" t="s">
        <v>39</v>
      </c>
      <c r="X28" s="220"/>
      <c r="Y28" s="220"/>
      <c r="Z28" s="220"/>
      <c r="AA28" s="220"/>
      <c r="AB28" s="220"/>
      <c r="AC28" s="220"/>
      <c r="AD28" s="220"/>
      <c r="AE28" s="220"/>
      <c r="AF28" s="33"/>
      <c r="AG28" s="33"/>
      <c r="AH28" s="33"/>
      <c r="AI28" s="33"/>
      <c r="AJ28" s="33"/>
      <c r="AK28" s="220" t="s">
        <v>40</v>
      </c>
      <c r="AL28" s="220"/>
      <c r="AM28" s="220"/>
      <c r="AN28" s="220"/>
      <c r="AO28" s="220"/>
      <c r="AP28" s="33"/>
      <c r="AQ28" s="33"/>
      <c r="AR28" s="34"/>
      <c r="BE28" s="210"/>
    </row>
    <row r="29" spans="1:71" s="3" customFormat="1" ht="14.45" customHeight="1">
      <c r="B29" s="38"/>
      <c r="D29" s="28" t="s">
        <v>41</v>
      </c>
      <c r="F29" s="28" t="s">
        <v>42</v>
      </c>
      <c r="L29" s="223">
        <v>0.21</v>
      </c>
      <c r="M29" s="222"/>
      <c r="N29" s="222"/>
      <c r="O29" s="222"/>
      <c r="P29" s="222"/>
      <c r="W29" s="221">
        <f>ROUND(AZ94, 2)</f>
        <v>0</v>
      </c>
      <c r="X29" s="222"/>
      <c r="Y29" s="222"/>
      <c r="Z29" s="222"/>
      <c r="AA29" s="222"/>
      <c r="AB29" s="222"/>
      <c r="AC29" s="222"/>
      <c r="AD29" s="222"/>
      <c r="AE29" s="222"/>
      <c r="AK29" s="221">
        <f>ROUND(AV94, 2)</f>
        <v>0</v>
      </c>
      <c r="AL29" s="222"/>
      <c r="AM29" s="222"/>
      <c r="AN29" s="222"/>
      <c r="AO29" s="222"/>
      <c r="AR29" s="38"/>
      <c r="BE29" s="211"/>
    </row>
    <row r="30" spans="1:71" s="3" customFormat="1" ht="14.45" customHeight="1">
      <c r="B30" s="38"/>
      <c r="F30" s="28" t="s">
        <v>43</v>
      </c>
      <c r="L30" s="223">
        <v>0.1</v>
      </c>
      <c r="M30" s="222"/>
      <c r="N30" s="222"/>
      <c r="O30" s="222"/>
      <c r="P30" s="222"/>
      <c r="W30" s="221">
        <f>ROUND(BA94, 2)</f>
        <v>0</v>
      </c>
      <c r="X30" s="222"/>
      <c r="Y30" s="222"/>
      <c r="Z30" s="222"/>
      <c r="AA30" s="222"/>
      <c r="AB30" s="222"/>
      <c r="AC30" s="222"/>
      <c r="AD30" s="222"/>
      <c r="AE30" s="222"/>
      <c r="AK30" s="221">
        <f>ROUND(AW94, 2)</f>
        <v>0</v>
      </c>
      <c r="AL30" s="222"/>
      <c r="AM30" s="222"/>
      <c r="AN30" s="222"/>
      <c r="AO30" s="222"/>
      <c r="AR30" s="38"/>
      <c r="BE30" s="211"/>
    </row>
    <row r="31" spans="1:71" s="3" customFormat="1" ht="14.45" hidden="1" customHeight="1">
      <c r="B31" s="38"/>
      <c r="F31" s="28" t="s">
        <v>44</v>
      </c>
      <c r="L31" s="223">
        <v>0.21</v>
      </c>
      <c r="M31" s="222"/>
      <c r="N31" s="222"/>
      <c r="O31" s="222"/>
      <c r="P31" s="222"/>
      <c r="W31" s="221">
        <f>ROUND(BB94, 2)</f>
        <v>0</v>
      </c>
      <c r="X31" s="222"/>
      <c r="Y31" s="222"/>
      <c r="Z31" s="222"/>
      <c r="AA31" s="222"/>
      <c r="AB31" s="222"/>
      <c r="AC31" s="222"/>
      <c r="AD31" s="222"/>
      <c r="AE31" s="222"/>
      <c r="AK31" s="221">
        <v>0</v>
      </c>
      <c r="AL31" s="222"/>
      <c r="AM31" s="222"/>
      <c r="AN31" s="222"/>
      <c r="AO31" s="222"/>
      <c r="AR31" s="38"/>
      <c r="BE31" s="211"/>
    </row>
    <row r="32" spans="1:71" s="3" customFormat="1" ht="14.45" hidden="1" customHeight="1">
      <c r="B32" s="38"/>
      <c r="F32" s="28" t="s">
        <v>45</v>
      </c>
      <c r="L32" s="223">
        <v>0.1</v>
      </c>
      <c r="M32" s="222"/>
      <c r="N32" s="222"/>
      <c r="O32" s="222"/>
      <c r="P32" s="222"/>
      <c r="W32" s="221">
        <f>ROUND(BC94, 2)</f>
        <v>0</v>
      </c>
      <c r="X32" s="222"/>
      <c r="Y32" s="222"/>
      <c r="Z32" s="222"/>
      <c r="AA32" s="222"/>
      <c r="AB32" s="222"/>
      <c r="AC32" s="222"/>
      <c r="AD32" s="222"/>
      <c r="AE32" s="222"/>
      <c r="AK32" s="221">
        <v>0</v>
      </c>
      <c r="AL32" s="222"/>
      <c r="AM32" s="222"/>
      <c r="AN32" s="222"/>
      <c r="AO32" s="222"/>
      <c r="AR32" s="38"/>
      <c r="BE32" s="211"/>
    </row>
    <row r="33" spans="1:57" s="3" customFormat="1" ht="14.45" hidden="1" customHeight="1">
      <c r="B33" s="38"/>
      <c r="F33" s="28" t="s">
        <v>46</v>
      </c>
      <c r="L33" s="223">
        <v>0</v>
      </c>
      <c r="M33" s="222"/>
      <c r="N33" s="222"/>
      <c r="O33" s="222"/>
      <c r="P33" s="222"/>
      <c r="W33" s="221">
        <f>ROUND(BD94, 2)</f>
        <v>0</v>
      </c>
      <c r="X33" s="222"/>
      <c r="Y33" s="222"/>
      <c r="Z33" s="222"/>
      <c r="AA33" s="222"/>
      <c r="AB33" s="222"/>
      <c r="AC33" s="222"/>
      <c r="AD33" s="222"/>
      <c r="AE33" s="222"/>
      <c r="AK33" s="221">
        <v>0</v>
      </c>
      <c r="AL33" s="222"/>
      <c r="AM33" s="222"/>
      <c r="AN33" s="222"/>
      <c r="AO33" s="222"/>
      <c r="AR33" s="38"/>
      <c r="BE33" s="211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10"/>
    </row>
    <row r="35" spans="1:57" s="2" customFormat="1" ht="25.9" customHeight="1">
      <c r="A35" s="33"/>
      <c r="B35" s="34"/>
      <c r="C35" s="39"/>
      <c r="D35" s="40" t="s">
        <v>47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48</v>
      </c>
      <c r="U35" s="41"/>
      <c r="V35" s="41"/>
      <c r="W35" s="41"/>
      <c r="X35" s="224" t="s">
        <v>49</v>
      </c>
      <c r="Y35" s="225"/>
      <c r="Z35" s="225"/>
      <c r="AA35" s="225"/>
      <c r="AB35" s="225"/>
      <c r="AC35" s="41"/>
      <c r="AD35" s="41"/>
      <c r="AE35" s="41"/>
      <c r="AF35" s="41"/>
      <c r="AG35" s="41"/>
      <c r="AH35" s="41"/>
      <c r="AI35" s="41"/>
      <c r="AJ35" s="41"/>
      <c r="AK35" s="226">
        <f>SUM(AK26:AK33)</f>
        <v>0</v>
      </c>
      <c r="AL35" s="225"/>
      <c r="AM35" s="225"/>
      <c r="AN35" s="225"/>
      <c r="AO35" s="227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50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51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21"/>
      <c r="AR50" s="21"/>
    </row>
    <row r="51" spans="1:57" ht="11.25">
      <c r="B51" s="21"/>
      <c r="AR51" s="21"/>
    </row>
    <row r="52" spans="1:57" ht="11.25">
      <c r="B52" s="21"/>
      <c r="AR52" s="21"/>
    </row>
    <row r="53" spans="1:57" ht="11.25">
      <c r="B53" s="21"/>
      <c r="AR53" s="21"/>
    </row>
    <row r="54" spans="1:57" ht="11.25">
      <c r="B54" s="21"/>
      <c r="AR54" s="21"/>
    </row>
    <row r="55" spans="1:57" ht="11.25">
      <c r="B55" s="21"/>
      <c r="AR55" s="21"/>
    </row>
    <row r="56" spans="1:57" ht="11.25">
      <c r="B56" s="21"/>
      <c r="AR56" s="21"/>
    </row>
    <row r="57" spans="1:57" ht="11.25">
      <c r="B57" s="21"/>
      <c r="AR57" s="21"/>
    </row>
    <row r="58" spans="1:57" ht="11.25">
      <c r="B58" s="21"/>
      <c r="AR58" s="21"/>
    </row>
    <row r="59" spans="1:57" ht="11.25">
      <c r="B59" s="21"/>
      <c r="AR59" s="21"/>
    </row>
    <row r="60" spans="1:57" s="2" customFormat="1" ht="12.75">
      <c r="A60" s="33"/>
      <c r="B60" s="34"/>
      <c r="C60" s="33"/>
      <c r="D60" s="46" t="s">
        <v>52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52</v>
      </c>
      <c r="AI60" s="36"/>
      <c r="AJ60" s="36"/>
      <c r="AK60" s="36"/>
      <c r="AL60" s="36"/>
      <c r="AM60" s="46" t="s">
        <v>53</v>
      </c>
      <c r="AN60" s="36"/>
      <c r="AO60" s="36"/>
      <c r="AP60" s="33"/>
      <c r="AQ60" s="33"/>
      <c r="AR60" s="34"/>
      <c r="BE60" s="33"/>
    </row>
    <row r="61" spans="1:57" ht="11.25">
      <c r="B61" s="21"/>
      <c r="AR61" s="21"/>
    </row>
    <row r="62" spans="1:57" ht="11.25">
      <c r="B62" s="21"/>
      <c r="AR62" s="21"/>
    </row>
    <row r="63" spans="1:57" ht="11.25">
      <c r="B63" s="21"/>
      <c r="AR63" s="21"/>
    </row>
    <row r="64" spans="1:57" s="2" customFormat="1" ht="12.75">
      <c r="A64" s="33"/>
      <c r="B64" s="34"/>
      <c r="C64" s="33"/>
      <c r="D64" s="44" t="s">
        <v>54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55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 ht="11.25">
      <c r="B65" s="21"/>
      <c r="AR65" s="21"/>
    </row>
    <row r="66" spans="1:57" ht="11.25">
      <c r="B66" s="21"/>
      <c r="AR66" s="21"/>
    </row>
    <row r="67" spans="1:57" ht="11.25">
      <c r="B67" s="21"/>
      <c r="AR67" s="21"/>
    </row>
    <row r="68" spans="1:57" ht="11.25">
      <c r="B68" s="21"/>
      <c r="AR68" s="21"/>
    </row>
    <row r="69" spans="1:57" ht="11.25">
      <c r="B69" s="21"/>
      <c r="AR69" s="21"/>
    </row>
    <row r="70" spans="1:57" ht="11.25">
      <c r="B70" s="21"/>
      <c r="AR70" s="21"/>
    </row>
    <row r="71" spans="1:57" ht="11.25">
      <c r="B71" s="21"/>
      <c r="AR71" s="21"/>
    </row>
    <row r="72" spans="1:57" ht="11.25">
      <c r="B72" s="21"/>
      <c r="AR72" s="21"/>
    </row>
    <row r="73" spans="1:57" ht="11.25">
      <c r="B73" s="21"/>
      <c r="AR73" s="21"/>
    </row>
    <row r="74" spans="1:57" ht="11.25">
      <c r="B74" s="21"/>
      <c r="AR74" s="21"/>
    </row>
    <row r="75" spans="1:57" s="2" customFormat="1" ht="12.75">
      <c r="A75" s="33"/>
      <c r="B75" s="34"/>
      <c r="C75" s="33"/>
      <c r="D75" s="46" t="s">
        <v>52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53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52</v>
      </c>
      <c r="AI75" s="36"/>
      <c r="AJ75" s="36"/>
      <c r="AK75" s="36"/>
      <c r="AL75" s="36"/>
      <c r="AM75" s="46" t="s">
        <v>53</v>
      </c>
      <c r="AN75" s="36"/>
      <c r="AO75" s="36"/>
      <c r="AP75" s="33"/>
      <c r="AQ75" s="33"/>
      <c r="AR75" s="34"/>
      <c r="BE75" s="33"/>
    </row>
    <row r="76" spans="1:57" s="2" customFormat="1" ht="11.25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13</v>
      </c>
      <c r="L84" s="4" t="str">
        <f>K5</f>
        <v>20069</v>
      </c>
      <c r="AR84" s="52"/>
    </row>
    <row r="85" spans="1:91" s="5" customFormat="1" ht="36.950000000000003" customHeight="1">
      <c r="B85" s="53"/>
      <c r="C85" s="54" t="s">
        <v>16</v>
      </c>
      <c r="L85" s="228" t="str">
        <f>K6</f>
        <v>PRODLOUŽENÍ KANALIZAČNÍ STOKYAF-1, UL. TYRŠOVA  V ÚJEZDĚ U BRNA</v>
      </c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229"/>
      <c r="AM85" s="229"/>
      <c r="AN85" s="229"/>
      <c r="AO85" s="229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20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Újezd u Brna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22</v>
      </c>
      <c r="AJ87" s="33"/>
      <c r="AK87" s="33"/>
      <c r="AL87" s="33"/>
      <c r="AM87" s="230" t="str">
        <f>IF(AN8= "","",AN8)</f>
        <v>16. 10. 2020</v>
      </c>
      <c r="AN87" s="230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25.7" customHeight="1">
      <c r="A89" s="33"/>
      <c r="B89" s="34"/>
      <c r="C89" s="28" t="s">
        <v>24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Město Újezd u  Brna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30</v>
      </c>
      <c r="AJ89" s="33"/>
      <c r="AK89" s="33"/>
      <c r="AL89" s="33"/>
      <c r="AM89" s="231" t="str">
        <f>IF(E17="","",E17)</f>
        <v>AQUA PROCON s.r.o.  Brno</v>
      </c>
      <c r="AN89" s="232"/>
      <c r="AO89" s="232"/>
      <c r="AP89" s="232"/>
      <c r="AQ89" s="33"/>
      <c r="AR89" s="34"/>
      <c r="AS89" s="233" t="s">
        <v>57</v>
      </c>
      <c r="AT89" s="234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28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33</v>
      </c>
      <c r="AJ90" s="33"/>
      <c r="AK90" s="33"/>
      <c r="AL90" s="33"/>
      <c r="AM90" s="231" t="str">
        <f>IF(E20="","",E20)</f>
        <v>Obrtel M.</v>
      </c>
      <c r="AN90" s="232"/>
      <c r="AO90" s="232"/>
      <c r="AP90" s="232"/>
      <c r="AQ90" s="33"/>
      <c r="AR90" s="34"/>
      <c r="AS90" s="235"/>
      <c r="AT90" s="236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35"/>
      <c r="AT91" s="236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37" t="s">
        <v>58</v>
      </c>
      <c r="D92" s="238"/>
      <c r="E92" s="238"/>
      <c r="F92" s="238"/>
      <c r="G92" s="238"/>
      <c r="H92" s="61"/>
      <c r="I92" s="239" t="s">
        <v>59</v>
      </c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40" t="s">
        <v>60</v>
      </c>
      <c r="AH92" s="238"/>
      <c r="AI92" s="238"/>
      <c r="AJ92" s="238"/>
      <c r="AK92" s="238"/>
      <c r="AL92" s="238"/>
      <c r="AM92" s="238"/>
      <c r="AN92" s="239" t="s">
        <v>61</v>
      </c>
      <c r="AO92" s="238"/>
      <c r="AP92" s="241"/>
      <c r="AQ92" s="62" t="s">
        <v>62</v>
      </c>
      <c r="AR92" s="34"/>
      <c r="AS92" s="63" t="s">
        <v>63</v>
      </c>
      <c r="AT92" s="64" t="s">
        <v>64</v>
      </c>
      <c r="AU92" s="64" t="s">
        <v>65</v>
      </c>
      <c r="AV92" s="64" t="s">
        <v>66</v>
      </c>
      <c r="AW92" s="64" t="s">
        <v>67</v>
      </c>
      <c r="AX92" s="64" t="s">
        <v>68</v>
      </c>
      <c r="AY92" s="64" t="s">
        <v>69</v>
      </c>
      <c r="AZ92" s="64" t="s">
        <v>70</v>
      </c>
      <c r="BA92" s="64" t="s">
        <v>71</v>
      </c>
      <c r="BB92" s="64" t="s">
        <v>72</v>
      </c>
      <c r="BC92" s="64" t="s">
        <v>73</v>
      </c>
      <c r="BD92" s="65" t="s">
        <v>74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75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45">
        <f>ROUND(SUM(AG95:AG97),2)</f>
        <v>0</v>
      </c>
      <c r="AH94" s="245"/>
      <c r="AI94" s="245"/>
      <c r="AJ94" s="245"/>
      <c r="AK94" s="245"/>
      <c r="AL94" s="245"/>
      <c r="AM94" s="245"/>
      <c r="AN94" s="246">
        <f>SUM(AG94,AT94)</f>
        <v>0</v>
      </c>
      <c r="AO94" s="246"/>
      <c r="AP94" s="246"/>
      <c r="AQ94" s="73" t="s">
        <v>1</v>
      </c>
      <c r="AR94" s="69"/>
      <c r="AS94" s="74">
        <f>ROUND(SUM(AS95:AS97),2)</f>
        <v>0</v>
      </c>
      <c r="AT94" s="75">
        <f>ROUND(SUM(AV94:AW94),2)</f>
        <v>0</v>
      </c>
      <c r="AU94" s="76">
        <f>ROUND(SUM(AU95:AU97),5)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ROUND(SUM(AZ95:AZ97),2)</f>
        <v>0</v>
      </c>
      <c r="BA94" s="75">
        <f>ROUND(SUM(BA95:BA97),2)</f>
        <v>0</v>
      </c>
      <c r="BB94" s="75">
        <f>ROUND(SUM(BB95:BB97),2)</f>
        <v>0</v>
      </c>
      <c r="BC94" s="75">
        <f>ROUND(SUM(BC95:BC97),2)</f>
        <v>0</v>
      </c>
      <c r="BD94" s="77">
        <f>ROUND(SUM(BD95:BD97),2)</f>
        <v>0</v>
      </c>
      <c r="BS94" s="78" t="s">
        <v>76</v>
      </c>
      <c r="BT94" s="78" t="s">
        <v>77</v>
      </c>
      <c r="BU94" s="79" t="s">
        <v>78</v>
      </c>
      <c r="BV94" s="78" t="s">
        <v>79</v>
      </c>
      <c r="BW94" s="78" t="s">
        <v>4</v>
      </c>
      <c r="BX94" s="78" t="s">
        <v>80</v>
      </c>
      <c r="CL94" s="78" t="s">
        <v>1</v>
      </c>
    </row>
    <row r="95" spans="1:91" s="7" customFormat="1" ht="24.75" customHeight="1">
      <c r="A95" s="80" t="s">
        <v>81</v>
      </c>
      <c r="B95" s="81"/>
      <c r="C95" s="82"/>
      <c r="D95" s="244" t="s">
        <v>82</v>
      </c>
      <c r="E95" s="244"/>
      <c r="F95" s="244"/>
      <c r="G95" s="244"/>
      <c r="H95" s="244"/>
      <c r="I95" s="83"/>
      <c r="J95" s="244" t="s">
        <v>83</v>
      </c>
      <c r="K95" s="244"/>
      <c r="L95" s="244"/>
      <c r="M95" s="24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42">
        <f>'01 - STOKA AF-1   (mimo ú...'!J30</f>
        <v>0</v>
      </c>
      <c r="AH95" s="243"/>
      <c r="AI95" s="243"/>
      <c r="AJ95" s="243"/>
      <c r="AK95" s="243"/>
      <c r="AL95" s="243"/>
      <c r="AM95" s="243"/>
      <c r="AN95" s="242">
        <f>SUM(AG95,AT95)</f>
        <v>0</v>
      </c>
      <c r="AO95" s="243"/>
      <c r="AP95" s="243"/>
      <c r="AQ95" s="84" t="s">
        <v>84</v>
      </c>
      <c r="AR95" s="81"/>
      <c r="AS95" s="85">
        <v>0</v>
      </c>
      <c r="AT95" s="86">
        <f>ROUND(SUM(AV95:AW95),2)</f>
        <v>0</v>
      </c>
      <c r="AU95" s="87">
        <f>'01 - STOKA AF-1   (mimo ú...'!P124</f>
        <v>0</v>
      </c>
      <c r="AV95" s="86">
        <f>'01 - STOKA AF-1   (mimo ú...'!J33</f>
        <v>0</v>
      </c>
      <c r="AW95" s="86">
        <f>'01 - STOKA AF-1   (mimo ú...'!J34</f>
        <v>0</v>
      </c>
      <c r="AX95" s="86">
        <f>'01 - STOKA AF-1   (mimo ú...'!J35</f>
        <v>0</v>
      </c>
      <c r="AY95" s="86">
        <f>'01 - STOKA AF-1   (mimo ú...'!J36</f>
        <v>0</v>
      </c>
      <c r="AZ95" s="86">
        <f>'01 - STOKA AF-1   (mimo ú...'!F33</f>
        <v>0</v>
      </c>
      <c r="BA95" s="86">
        <f>'01 - STOKA AF-1   (mimo ú...'!F34</f>
        <v>0</v>
      </c>
      <c r="BB95" s="86">
        <f>'01 - STOKA AF-1   (mimo ú...'!F35</f>
        <v>0</v>
      </c>
      <c r="BC95" s="86">
        <f>'01 - STOKA AF-1   (mimo ú...'!F36</f>
        <v>0</v>
      </c>
      <c r="BD95" s="88">
        <f>'01 - STOKA AF-1   (mimo ú...'!F37</f>
        <v>0</v>
      </c>
      <c r="BT95" s="89" t="s">
        <v>85</v>
      </c>
      <c r="BV95" s="89" t="s">
        <v>79</v>
      </c>
      <c r="BW95" s="89" t="s">
        <v>86</v>
      </c>
      <c r="BX95" s="89" t="s">
        <v>4</v>
      </c>
      <c r="CL95" s="89" t="s">
        <v>87</v>
      </c>
      <c r="CM95" s="89" t="s">
        <v>88</v>
      </c>
    </row>
    <row r="96" spans="1:91" s="7" customFormat="1" ht="24.75" customHeight="1">
      <c r="A96" s="80" t="s">
        <v>81</v>
      </c>
      <c r="B96" s="81"/>
      <c r="C96" s="82"/>
      <c r="D96" s="244" t="s">
        <v>89</v>
      </c>
      <c r="E96" s="244"/>
      <c r="F96" s="244"/>
      <c r="G96" s="244"/>
      <c r="H96" s="244"/>
      <c r="I96" s="83"/>
      <c r="J96" s="244" t="s">
        <v>90</v>
      </c>
      <c r="K96" s="244"/>
      <c r="L96" s="244"/>
      <c r="M96" s="244"/>
      <c r="N96" s="244"/>
      <c r="O96" s="244"/>
      <c r="P96" s="244"/>
      <c r="Q96" s="244"/>
      <c r="R96" s="244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  <c r="AC96" s="244"/>
      <c r="AD96" s="244"/>
      <c r="AE96" s="244"/>
      <c r="AF96" s="244"/>
      <c r="AG96" s="242">
        <f>'02 - PROTLAK POD ŽELEZNIC...'!J30</f>
        <v>0</v>
      </c>
      <c r="AH96" s="243"/>
      <c r="AI96" s="243"/>
      <c r="AJ96" s="243"/>
      <c r="AK96" s="243"/>
      <c r="AL96" s="243"/>
      <c r="AM96" s="243"/>
      <c r="AN96" s="242">
        <f>SUM(AG96,AT96)</f>
        <v>0</v>
      </c>
      <c r="AO96" s="243"/>
      <c r="AP96" s="243"/>
      <c r="AQ96" s="84" t="s">
        <v>84</v>
      </c>
      <c r="AR96" s="81"/>
      <c r="AS96" s="85">
        <v>0</v>
      </c>
      <c r="AT96" s="86">
        <f>ROUND(SUM(AV96:AW96),2)</f>
        <v>0</v>
      </c>
      <c r="AU96" s="87">
        <f>'02 - PROTLAK POD ŽELEZNIC...'!P125</f>
        <v>0</v>
      </c>
      <c r="AV96" s="86">
        <f>'02 - PROTLAK POD ŽELEZNIC...'!J33</f>
        <v>0</v>
      </c>
      <c r="AW96" s="86">
        <f>'02 - PROTLAK POD ŽELEZNIC...'!J34</f>
        <v>0</v>
      </c>
      <c r="AX96" s="86">
        <f>'02 - PROTLAK POD ŽELEZNIC...'!J35</f>
        <v>0</v>
      </c>
      <c r="AY96" s="86">
        <f>'02 - PROTLAK POD ŽELEZNIC...'!J36</f>
        <v>0</v>
      </c>
      <c r="AZ96" s="86">
        <f>'02 - PROTLAK POD ŽELEZNIC...'!F33</f>
        <v>0</v>
      </c>
      <c r="BA96" s="86">
        <f>'02 - PROTLAK POD ŽELEZNIC...'!F34</f>
        <v>0</v>
      </c>
      <c r="BB96" s="86">
        <f>'02 - PROTLAK POD ŽELEZNIC...'!F35</f>
        <v>0</v>
      </c>
      <c r="BC96" s="86">
        <f>'02 - PROTLAK POD ŽELEZNIC...'!F36</f>
        <v>0</v>
      </c>
      <c r="BD96" s="88">
        <f>'02 - PROTLAK POD ŽELEZNIC...'!F37</f>
        <v>0</v>
      </c>
      <c r="BT96" s="89" t="s">
        <v>85</v>
      </c>
      <c r="BV96" s="89" t="s">
        <v>79</v>
      </c>
      <c r="BW96" s="89" t="s">
        <v>91</v>
      </c>
      <c r="BX96" s="89" t="s">
        <v>4</v>
      </c>
      <c r="CL96" s="89" t="s">
        <v>87</v>
      </c>
      <c r="CM96" s="89" t="s">
        <v>88</v>
      </c>
    </row>
    <row r="97" spans="1:91" s="7" customFormat="1" ht="16.5" customHeight="1">
      <c r="A97" s="80" t="s">
        <v>81</v>
      </c>
      <c r="B97" s="81"/>
      <c r="C97" s="82"/>
      <c r="D97" s="244" t="s">
        <v>92</v>
      </c>
      <c r="E97" s="244"/>
      <c r="F97" s="244"/>
      <c r="G97" s="244"/>
      <c r="H97" s="244"/>
      <c r="I97" s="83"/>
      <c r="J97" s="244" t="s">
        <v>93</v>
      </c>
      <c r="K97" s="244"/>
      <c r="L97" s="244"/>
      <c r="M97" s="244"/>
      <c r="N97" s="244"/>
      <c r="O97" s="244"/>
      <c r="P97" s="244"/>
      <c r="Q97" s="244"/>
      <c r="R97" s="244"/>
      <c r="S97" s="244"/>
      <c r="T97" s="244"/>
      <c r="U97" s="244"/>
      <c r="V97" s="244"/>
      <c r="W97" s="244"/>
      <c r="X97" s="244"/>
      <c r="Y97" s="244"/>
      <c r="Z97" s="244"/>
      <c r="AA97" s="244"/>
      <c r="AB97" s="244"/>
      <c r="AC97" s="244"/>
      <c r="AD97" s="244"/>
      <c r="AE97" s="244"/>
      <c r="AF97" s="244"/>
      <c r="AG97" s="242">
        <f>'90 - OSTATNÍ NÁKLADY'!J30</f>
        <v>0</v>
      </c>
      <c r="AH97" s="243"/>
      <c r="AI97" s="243"/>
      <c r="AJ97" s="243"/>
      <c r="AK97" s="243"/>
      <c r="AL97" s="243"/>
      <c r="AM97" s="243"/>
      <c r="AN97" s="242">
        <f>SUM(AG97,AT97)</f>
        <v>0</v>
      </c>
      <c r="AO97" s="243"/>
      <c r="AP97" s="243"/>
      <c r="AQ97" s="84" t="s">
        <v>84</v>
      </c>
      <c r="AR97" s="81"/>
      <c r="AS97" s="90">
        <v>0</v>
      </c>
      <c r="AT97" s="91">
        <f>ROUND(SUM(AV97:AW97),2)</f>
        <v>0</v>
      </c>
      <c r="AU97" s="92">
        <f>'90 - OSTATNÍ NÁKLADY'!P117</f>
        <v>0</v>
      </c>
      <c r="AV97" s="91">
        <f>'90 - OSTATNÍ NÁKLADY'!J33</f>
        <v>0</v>
      </c>
      <c r="AW97" s="91">
        <f>'90 - OSTATNÍ NÁKLADY'!J34</f>
        <v>0</v>
      </c>
      <c r="AX97" s="91">
        <f>'90 - OSTATNÍ NÁKLADY'!J35</f>
        <v>0</v>
      </c>
      <c r="AY97" s="91">
        <f>'90 - OSTATNÍ NÁKLADY'!J36</f>
        <v>0</v>
      </c>
      <c r="AZ97" s="91">
        <f>'90 - OSTATNÍ NÁKLADY'!F33</f>
        <v>0</v>
      </c>
      <c r="BA97" s="91">
        <f>'90 - OSTATNÍ NÁKLADY'!F34</f>
        <v>0</v>
      </c>
      <c r="BB97" s="91">
        <f>'90 - OSTATNÍ NÁKLADY'!F35</f>
        <v>0</v>
      </c>
      <c r="BC97" s="91">
        <f>'90 - OSTATNÍ NÁKLADY'!F36</f>
        <v>0</v>
      </c>
      <c r="BD97" s="93">
        <f>'90 - OSTATNÍ NÁKLADY'!F37</f>
        <v>0</v>
      </c>
      <c r="BT97" s="89" t="s">
        <v>85</v>
      </c>
      <c r="BV97" s="89" t="s">
        <v>79</v>
      </c>
      <c r="BW97" s="89" t="s">
        <v>94</v>
      </c>
      <c r="BX97" s="89" t="s">
        <v>4</v>
      </c>
      <c r="CL97" s="89" t="s">
        <v>1</v>
      </c>
      <c r="CM97" s="89" t="s">
        <v>88</v>
      </c>
    </row>
    <row r="98" spans="1:91" s="2" customFormat="1" ht="30" customHeight="1">
      <c r="A98" s="33"/>
      <c r="B98" s="34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91" s="2" customFormat="1" ht="6.95" customHeight="1">
      <c r="A99" s="33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34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</sheetData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STOKA AF-1   (mimo ú...'!C2" display="/"/>
    <hyperlink ref="A96" location="'02 - PROTLAK POD ŽELEZNIC...'!C2" display="/"/>
    <hyperlink ref="A97" location="'90 - OSTATNÍ NÁKLADY'!C2" display="/"/>
  </hyperlinks>
  <printOptions horizontalCentered="1"/>
  <pageMargins left="0.39370078740157483" right="0.39370078740157483" top="0.39370078740157483" bottom="0.39370078740157483" header="0" footer="0"/>
  <pageSetup paperSize="9" scale="75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M37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7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8" t="s">
        <v>86</v>
      </c>
      <c r="AZ2" s="94" t="s">
        <v>95</v>
      </c>
      <c r="BA2" s="94" t="s">
        <v>1</v>
      </c>
      <c r="BB2" s="94" t="s">
        <v>1</v>
      </c>
      <c r="BC2" s="94" t="s">
        <v>96</v>
      </c>
      <c r="BD2" s="94" t="s">
        <v>88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88</v>
      </c>
      <c r="AZ3" s="94" t="s">
        <v>97</v>
      </c>
      <c r="BA3" s="94" t="s">
        <v>1</v>
      </c>
      <c r="BB3" s="94" t="s">
        <v>1</v>
      </c>
      <c r="BC3" s="94" t="s">
        <v>98</v>
      </c>
      <c r="BD3" s="94" t="s">
        <v>88</v>
      </c>
    </row>
    <row r="4" spans="1:56" s="1" customFormat="1" ht="24.95" customHeight="1">
      <c r="B4" s="21"/>
      <c r="D4" s="22" t="s">
        <v>99</v>
      </c>
      <c r="L4" s="21"/>
      <c r="M4" s="95" t="s">
        <v>10</v>
      </c>
      <c r="AT4" s="18" t="s">
        <v>3</v>
      </c>
      <c r="AZ4" s="94" t="s">
        <v>100</v>
      </c>
      <c r="BA4" s="94" t="s">
        <v>1</v>
      </c>
      <c r="BB4" s="94" t="s">
        <v>1</v>
      </c>
      <c r="BC4" s="94" t="s">
        <v>101</v>
      </c>
      <c r="BD4" s="94" t="s">
        <v>88</v>
      </c>
    </row>
    <row r="5" spans="1:56" s="1" customFormat="1" ht="6.95" customHeight="1">
      <c r="B5" s="21"/>
      <c r="L5" s="21"/>
      <c r="AZ5" s="94" t="s">
        <v>102</v>
      </c>
      <c r="BA5" s="94" t="s">
        <v>1</v>
      </c>
      <c r="BB5" s="94" t="s">
        <v>1</v>
      </c>
      <c r="BC5" s="94" t="s">
        <v>103</v>
      </c>
      <c r="BD5" s="94" t="s">
        <v>88</v>
      </c>
    </row>
    <row r="6" spans="1:56" s="1" customFormat="1" ht="12" customHeight="1">
      <c r="B6" s="21"/>
      <c r="D6" s="28" t="s">
        <v>16</v>
      </c>
      <c r="L6" s="21"/>
      <c r="AZ6" s="94" t="s">
        <v>104</v>
      </c>
      <c r="BA6" s="94" t="s">
        <v>1</v>
      </c>
      <c r="BB6" s="94" t="s">
        <v>1</v>
      </c>
      <c r="BC6" s="94" t="s">
        <v>105</v>
      </c>
      <c r="BD6" s="94" t="s">
        <v>88</v>
      </c>
    </row>
    <row r="7" spans="1:56" s="1" customFormat="1" ht="16.5" customHeight="1">
      <c r="B7" s="21"/>
      <c r="E7" s="248" t="str">
        <f>'Rekapitulace stavby'!K6</f>
        <v>PRODLOUŽENÍ KANALIZAČNÍ STOKYAF-1, UL. TYRŠOVA  V ÚJEZDĚ U BRNA</v>
      </c>
      <c r="F7" s="249"/>
      <c r="G7" s="249"/>
      <c r="H7" s="249"/>
      <c r="L7" s="21"/>
      <c r="AZ7" s="94" t="s">
        <v>106</v>
      </c>
      <c r="BA7" s="94" t="s">
        <v>1</v>
      </c>
      <c r="BB7" s="94" t="s">
        <v>1</v>
      </c>
      <c r="BC7" s="94" t="s">
        <v>107</v>
      </c>
      <c r="BD7" s="94" t="s">
        <v>88</v>
      </c>
    </row>
    <row r="8" spans="1:56" s="2" customFormat="1" ht="12" customHeight="1">
      <c r="A8" s="33"/>
      <c r="B8" s="34"/>
      <c r="C8" s="33"/>
      <c r="D8" s="28" t="s">
        <v>108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Z8" s="94" t="s">
        <v>109</v>
      </c>
      <c r="BA8" s="94" t="s">
        <v>1</v>
      </c>
      <c r="BB8" s="94" t="s">
        <v>1</v>
      </c>
      <c r="BC8" s="94" t="s">
        <v>110</v>
      </c>
      <c r="BD8" s="94" t="s">
        <v>88</v>
      </c>
    </row>
    <row r="9" spans="1:56" s="2" customFormat="1" ht="16.5" customHeight="1">
      <c r="A9" s="33"/>
      <c r="B9" s="34"/>
      <c r="C9" s="33"/>
      <c r="D9" s="33"/>
      <c r="E9" s="228" t="s">
        <v>111</v>
      </c>
      <c r="F9" s="250"/>
      <c r="G9" s="250"/>
      <c r="H9" s="250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94" t="s">
        <v>112</v>
      </c>
      <c r="BA9" s="94" t="s">
        <v>1</v>
      </c>
      <c r="BB9" s="94" t="s">
        <v>1</v>
      </c>
      <c r="BC9" s="94" t="s">
        <v>113</v>
      </c>
      <c r="BD9" s="94" t="s">
        <v>88</v>
      </c>
    </row>
    <row r="10" spans="1:5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Z10" s="94" t="s">
        <v>114</v>
      </c>
      <c r="BA10" s="94" t="s">
        <v>1</v>
      </c>
      <c r="BB10" s="94" t="s">
        <v>1</v>
      </c>
      <c r="BC10" s="94" t="s">
        <v>115</v>
      </c>
      <c r="BD10" s="94" t="s">
        <v>88</v>
      </c>
    </row>
    <row r="11" spans="1:56" s="2" customFormat="1" ht="12" customHeight="1">
      <c r="A11" s="33"/>
      <c r="B11" s="34"/>
      <c r="C11" s="33"/>
      <c r="D11" s="28" t="s">
        <v>18</v>
      </c>
      <c r="E11" s="33"/>
      <c r="F11" s="26" t="s">
        <v>87</v>
      </c>
      <c r="G11" s="33"/>
      <c r="H11" s="33"/>
      <c r="I11" s="28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Z11" s="94" t="s">
        <v>116</v>
      </c>
      <c r="BA11" s="94" t="s">
        <v>1</v>
      </c>
      <c r="BB11" s="94" t="s">
        <v>1</v>
      </c>
      <c r="BC11" s="94" t="s">
        <v>117</v>
      </c>
      <c r="BD11" s="94" t="s">
        <v>88</v>
      </c>
    </row>
    <row r="12" spans="1:5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6" t="str">
        <f>'Rekapitulace stavby'!AN8</f>
        <v>16. 10. 2020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Z12" s="94" t="s">
        <v>118</v>
      </c>
      <c r="BA12" s="94" t="s">
        <v>1</v>
      </c>
      <c r="BB12" s="94" t="s">
        <v>1</v>
      </c>
      <c r="BC12" s="94" t="s">
        <v>119</v>
      </c>
      <c r="BD12" s="94" t="s">
        <v>88</v>
      </c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Z13" s="94" t="s">
        <v>120</v>
      </c>
      <c r="BA13" s="94" t="s">
        <v>1</v>
      </c>
      <c r="BB13" s="94" t="s">
        <v>1</v>
      </c>
      <c r="BC13" s="94" t="s">
        <v>121</v>
      </c>
      <c r="BD13" s="94" t="s">
        <v>88</v>
      </c>
    </row>
    <row r="14" spans="1:5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Z14" s="94" t="s">
        <v>122</v>
      </c>
      <c r="BA14" s="94" t="s">
        <v>1</v>
      </c>
      <c r="BB14" s="94" t="s">
        <v>1</v>
      </c>
      <c r="BC14" s="94" t="s">
        <v>123</v>
      </c>
      <c r="BD14" s="94" t="s">
        <v>88</v>
      </c>
    </row>
    <row r="15" spans="1:5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Z15" s="94" t="s">
        <v>124</v>
      </c>
      <c r="BA15" s="94" t="s">
        <v>1</v>
      </c>
      <c r="BB15" s="94" t="s">
        <v>1</v>
      </c>
      <c r="BC15" s="94" t="s">
        <v>98</v>
      </c>
      <c r="BD15" s="94" t="s">
        <v>88</v>
      </c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Z16" s="94" t="s">
        <v>125</v>
      </c>
      <c r="BA16" s="94" t="s">
        <v>1</v>
      </c>
      <c r="BB16" s="94" t="s">
        <v>1</v>
      </c>
      <c r="BC16" s="94" t="s">
        <v>126</v>
      </c>
      <c r="BD16" s="94" t="s">
        <v>88</v>
      </c>
    </row>
    <row r="17" spans="1:56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Z17" s="94" t="s">
        <v>127</v>
      </c>
      <c r="BA17" s="94" t="s">
        <v>1</v>
      </c>
      <c r="BB17" s="94" t="s">
        <v>1</v>
      </c>
      <c r="BC17" s="94" t="s">
        <v>128</v>
      </c>
      <c r="BD17" s="94" t="s">
        <v>88</v>
      </c>
    </row>
    <row r="18" spans="1:56" s="2" customFormat="1" ht="18" customHeight="1">
      <c r="A18" s="33"/>
      <c r="B18" s="34"/>
      <c r="C18" s="33"/>
      <c r="D18" s="33"/>
      <c r="E18" s="251" t="str">
        <f>'Rekapitulace stavby'!E14</f>
        <v>Vyplň údaj</v>
      </c>
      <c r="F18" s="212"/>
      <c r="G18" s="212"/>
      <c r="H18" s="212"/>
      <c r="I18" s="28" t="s">
        <v>27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Z18" s="94" t="s">
        <v>129</v>
      </c>
      <c r="BA18" s="94" t="s">
        <v>1</v>
      </c>
      <c r="BB18" s="94" t="s">
        <v>1</v>
      </c>
      <c r="BC18" s="94" t="s">
        <v>130</v>
      </c>
      <c r="BD18" s="94" t="s">
        <v>88</v>
      </c>
    </row>
    <row r="19" spans="1:56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Z19" s="94" t="s">
        <v>131</v>
      </c>
      <c r="BA19" s="94" t="s">
        <v>1</v>
      </c>
      <c r="BB19" s="94" t="s">
        <v>1</v>
      </c>
      <c r="BC19" s="94" t="s">
        <v>132</v>
      </c>
      <c r="BD19" s="94" t="s">
        <v>88</v>
      </c>
    </row>
    <row r="20" spans="1:56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Z20" s="94" t="s">
        <v>133</v>
      </c>
      <c r="BA20" s="94" t="s">
        <v>1</v>
      </c>
      <c r="BB20" s="94" t="s">
        <v>1</v>
      </c>
      <c r="BC20" s="94" t="s">
        <v>134</v>
      </c>
      <c r="BD20" s="94" t="s">
        <v>88</v>
      </c>
    </row>
    <row r="21" spans="1:56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27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56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56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56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27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56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56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56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56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56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56" s="2" customFormat="1" ht="25.35" customHeight="1">
      <c r="A30" s="33"/>
      <c r="B30" s="34"/>
      <c r="C30" s="33"/>
      <c r="D30" s="99" t="s">
        <v>37</v>
      </c>
      <c r="E30" s="33"/>
      <c r="F30" s="33"/>
      <c r="G30" s="33"/>
      <c r="H30" s="33"/>
      <c r="I30" s="33"/>
      <c r="J30" s="72">
        <f>ROUND(J124,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56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56" s="2" customFormat="1" ht="14.45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37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0" t="s">
        <v>41</v>
      </c>
      <c r="E33" s="28" t="s">
        <v>42</v>
      </c>
      <c r="F33" s="101">
        <f>ROUND((SUM(BE124:BE372)),  2)</f>
        <v>0</v>
      </c>
      <c r="G33" s="33"/>
      <c r="H33" s="33"/>
      <c r="I33" s="102">
        <v>0.21</v>
      </c>
      <c r="J33" s="101">
        <f>ROUND(((SUM(BE124:BE372))*I33),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43</v>
      </c>
      <c r="F34" s="101">
        <f>ROUND((SUM(BF124:BF372)),  2)</f>
        <v>0</v>
      </c>
      <c r="G34" s="33"/>
      <c r="H34" s="33"/>
      <c r="I34" s="102">
        <v>0.1</v>
      </c>
      <c r="J34" s="101">
        <f>ROUND(((SUM(BF124:BF372))*I34),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44</v>
      </c>
      <c r="F35" s="101">
        <f>ROUND((SUM(BG124:BG372)),  2)</f>
        <v>0</v>
      </c>
      <c r="G35" s="33"/>
      <c r="H35" s="33"/>
      <c r="I35" s="102">
        <v>0.21</v>
      </c>
      <c r="J35" s="101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45</v>
      </c>
      <c r="F36" s="101">
        <f>ROUND((SUM(BH124:BH372)),  2)</f>
        <v>0</v>
      </c>
      <c r="G36" s="33"/>
      <c r="H36" s="33"/>
      <c r="I36" s="102">
        <v>0.1</v>
      </c>
      <c r="J36" s="101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46</v>
      </c>
      <c r="F37" s="101">
        <f>ROUND((SUM(BI124:BI372)),  2)</f>
        <v>0</v>
      </c>
      <c r="G37" s="33"/>
      <c r="H37" s="33"/>
      <c r="I37" s="102">
        <v>0</v>
      </c>
      <c r="J37" s="101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3"/>
      <c r="D39" s="104" t="s">
        <v>47</v>
      </c>
      <c r="E39" s="61"/>
      <c r="F39" s="61"/>
      <c r="G39" s="105" t="s">
        <v>48</v>
      </c>
      <c r="H39" s="106" t="s">
        <v>49</v>
      </c>
      <c r="I39" s="61"/>
      <c r="J39" s="107">
        <f>SUM(J30:J37)</f>
        <v>0</v>
      </c>
      <c r="K39" s="108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52</v>
      </c>
      <c r="E61" s="36"/>
      <c r="F61" s="109" t="s">
        <v>53</v>
      </c>
      <c r="G61" s="46" t="s">
        <v>52</v>
      </c>
      <c r="H61" s="36"/>
      <c r="I61" s="36"/>
      <c r="J61" s="110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52</v>
      </c>
      <c r="E76" s="36"/>
      <c r="F76" s="109" t="s">
        <v>53</v>
      </c>
      <c r="G76" s="46" t="s">
        <v>52</v>
      </c>
      <c r="H76" s="36"/>
      <c r="I76" s="36"/>
      <c r="J76" s="110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135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48" t="str">
        <f>E7</f>
        <v>PRODLOUŽENÍ KANALIZAČNÍ STOKYAF-1, UL. TYRŠOVA  V ÚJEZDĚ U BRNA</v>
      </c>
      <c r="F85" s="249"/>
      <c r="G85" s="249"/>
      <c r="H85" s="24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108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28" t="str">
        <f>E9</f>
        <v>01 - STOKA AF-1   (mimo úsek RŠ117-RŠ119)</v>
      </c>
      <c r="F87" s="250"/>
      <c r="G87" s="250"/>
      <c r="H87" s="250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Újezd u Brna</v>
      </c>
      <c r="G89" s="33"/>
      <c r="H89" s="33"/>
      <c r="I89" s="28" t="s">
        <v>22</v>
      </c>
      <c r="J89" s="56" t="str">
        <f>IF(J12="","",J12)</f>
        <v>16. 10. 2020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24</v>
      </c>
      <c r="D91" s="33"/>
      <c r="E91" s="33"/>
      <c r="F91" s="26" t="str">
        <f>E15</f>
        <v>Město Újezd u  Brna</v>
      </c>
      <c r="G91" s="33"/>
      <c r="H91" s="33"/>
      <c r="I91" s="28" t="s">
        <v>30</v>
      </c>
      <c r="J91" s="31" t="str">
        <f>E21</f>
        <v>AQUA PROCON s.r.o.  Brno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Obrtel M.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1" t="s">
        <v>136</v>
      </c>
      <c r="D94" s="103"/>
      <c r="E94" s="103"/>
      <c r="F94" s="103"/>
      <c r="G94" s="103"/>
      <c r="H94" s="103"/>
      <c r="I94" s="103"/>
      <c r="J94" s="112" t="s">
        <v>137</v>
      </c>
      <c r="K94" s="10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3" t="s">
        <v>138</v>
      </c>
      <c r="D96" s="33"/>
      <c r="E96" s="33"/>
      <c r="F96" s="33"/>
      <c r="G96" s="33"/>
      <c r="H96" s="33"/>
      <c r="I96" s="33"/>
      <c r="J96" s="72">
        <f>J124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139</v>
      </c>
    </row>
    <row r="97" spans="1:31" s="9" customFormat="1" ht="24.95" customHeight="1">
      <c r="B97" s="114"/>
      <c r="D97" s="115" t="s">
        <v>140</v>
      </c>
      <c r="E97" s="116"/>
      <c r="F97" s="116"/>
      <c r="G97" s="116"/>
      <c r="H97" s="116"/>
      <c r="I97" s="116"/>
      <c r="J97" s="117">
        <f>J125</f>
        <v>0</v>
      </c>
      <c r="L97" s="114"/>
    </row>
    <row r="98" spans="1:31" s="10" customFormat="1" ht="19.899999999999999" customHeight="1">
      <c r="B98" s="118"/>
      <c r="D98" s="119" t="s">
        <v>141</v>
      </c>
      <c r="E98" s="120"/>
      <c r="F98" s="120"/>
      <c r="G98" s="120"/>
      <c r="H98" s="120"/>
      <c r="I98" s="120"/>
      <c r="J98" s="121">
        <f>J126</f>
        <v>0</v>
      </c>
      <c r="L98" s="118"/>
    </row>
    <row r="99" spans="1:31" s="10" customFormat="1" ht="19.899999999999999" customHeight="1">
      <c r="B99" s="118"/>
      <c r="D99" s="119" t="s">
        <v>142</v>
      </c>
      <c r="E99" s="120"/>
      <c r="F99" s="120"/>
      <c r="G99" s="120"/>
      <c r="H99" s="120"/>
      <c r="I99" s="120"/>
      <c r="J99" s="121">
        <f>J303</f>
        <v>0</v>
      </c>
      <c r="L99" s="118"/>
    </row>
    <row r="100" spans="1:31" s="10" customFormat="1" ht="19.899999999999999" customHeight="1">
      <c r="B100" s="118"/>
      <c r="D100" s="119" t="s">
        <v>143</v>
      </c>
      <c r="E100" s="120"/>
      <c r="F100" s="120"/>
      <c r="G100" s="120"/>
      <c r="H100" s="120"/>
      <c r="I100" s="120"/>
      <c r="J100" s="121">
        <f>J315</f>
        <v>0</v>
      </c>
      <c r="L100" s="118"/>
    </row>
    <row r="101" spans="1:31" s="10" customFormat="1" ht="19.899999999999999" customHeight="1">
      <c r="B101" s="118"/>
      <c r="D101" s="119" t="s">
        <v>144</v>
      </c>
      <c r="E101" s="120"/>
      <c r="F101" s="120"/>
      <c r="G101" s="120"/>
      <c r="H101" s="120"/>
      <c r="I101" s="120"/>
      <c r="J101" s="121">
        <f>J344</f>
        <v>0</v>
      </c>
      <c r="L101" s="118"/>
    </row>
    <row r="102" spans="1:31" s="10" customFormat="1" ht="19.899999999999999" customHeight="1">
      <c r="B102" s="118"/>
      <c r="D102" s="119" t="s">
        <v>145</v>
      </c>
      <c r="E102" s="120"/>
      <c r="F102" s="120"/>
      <c r="G102" s="120"/>
      <c r="H102" s="120"/>
      <c r="I102" s="120"/>
      <c r="J102" s="121">
        <f>J363</f>
        <v>0</v>
      </c>
      <c r="L102" s="118"/>
    </row>
    <row r="103" spans="1:31" s="9" customFormat="1" ht="24.95" customHeight="1">
      <c r="B103" s="114"/>
      <c r="D103" s="115" t="s">
        <v>146</v>
      </c>
      <c r="E103" s="116"/>
      <c r="F103" s="116"/>
      <c r="G103" s="116"/>
      <c r="H103" s="116"/>
      <c r="I103" s="116"/>
      <c r="J103" s="117">
        <f>J365</f>
        <v>0</v>
      </c>
      <c r="L103" s="114"/>
    </row>
    <row r="104" spans="1:31" s="10" customFormat="1" ht="19.899999999999999" customHeight="1">
      <c r="B104" s="118"/>
      <c r="D104" s="119" t="s">
        <v>147</v>
      </c>
      <c r="E104" s="120"/>
      <c r="F104" s="120"/>
      <c r="G104" s="120"/>
      <c r="H104" s="120"/>
      <c r="I104" s="120"/>
      <c r="J104" s="121">
        <f>J366</f>
        <v>0</v>
      </c>
      <c r="L104" s="118"/>
    </row>
    <row r="105" spans="1:31" s="2" customFormat="1" ht="21.75" customHeight="1">
      <c r="A105" s="33"/>
      <c r="B105" s="34"/>
      <c r="C105" s="33"/>
      <c r="D105" s="33"/>
      <c r="E105" s="33"/>
      <c r="F105" s="33"/>
      <c r="G105" s="33"/>
      <c r="H105" s="33"/>
      <c r="I105" s="3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>
      <c r="A106" s="33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spans="1:31" s="2" customFormat="1" ht="6.95" customHeight="1">
      <c r="A110" s="33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24.95" customHeight="1">
      <c r="A111" s="33"/>
      <c r="B111" s="34"/>
      <c r="C111" s="22" t="s">
        <v>148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3"/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16</v>
      </c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48" t="str">
        <f>E7</f>
        <v>PRODLOUŽENÍ KANALIZAČNÍ STOKYAF-1, UL. TYRŠOVA  V ÚJEZDĚ U BRNA</v>
      </c>
      <c r="F114" s="249"/>
      <c r="G114" s="249"/>
      <c r="H114" s="249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108</v>
      </c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6.5" customHeight="1">
      <c r="A116" s="33"/>
      <c r="B116" s="34"/>
      <c r="C116" s="33"/>
      <c r="D116" s="33"/>
      <c r="E116" s="228" t="str">
        <f>E9</f>
        <v>01 - STOKA AF-1   (mimo úsek RŠ117-RŠ119)</v>
      </c>
      <c r="F116" s="250"/>
      <c r="G116" s="250"/>
      <c r="H116" s="250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2" customHeight="1">
      <c r="A118" s="33"/>
      <c r="B118" s="34"/>
      <c r="C118" s="28" t="s">
        <v>20</v>
      </c>
      <c r="D118" s="33"/>
      <c r="E118" s="33"/>
      <c r="F118" s="26" t="str">
        <f>F12</f>
        <v>Újezd u Brna</v>
      </c>
      <c r="G118" s="33"/>
      <c r="H118" s="33"/>
      <c r="I118" s="28" t="s">
        <v>22</v>
      </c>
      <c r="J118" s="56" t="str">
        <f>IF(J12="","",J12)</f>
        <v>16. 10. 2020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25.7" customHeight="1">
      <c r="A120" s="33"/>
      <c r="B120" s="34"/>
      <c r="C120" s="28" t="s">
        <v>24</v>
      </c>
      <c r="D120" s="33"/>
      <c r="E120" s="33"/>
      <c r="F120" s="26" t="str">
        <f>E15</f>
        <v>Město Újezd u  Brna</v>
      </c>
      <c r="G120" s="33"/>
      <c r="H120" s="33"/>
      <c r="I120" s="28" t="s">
        <v>30</v>
      </c>
      <c r="J120" s="31" t="str">
        <f>E21</f>
        <v>AQUA PROCON s.r.o.  Brno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8" t="s">
        <v>28</v>
      </c>
      <c r="D121" s="33"/>
      <c r="E121" s="33"/>
      <c r="F121" s="26" t="str">
        <f>IF(E18="","",E18)</f>
        <v>Vyplň údaj</v>
      </c>
      <c r="G121" s="33"/>
      <c r="H121" s="33"/>
      <c r="I121" s="28" t="s">
        <v>33</v>
      </c>
      <c r="J121" s="31" t="str">
        <f>E24</f>
        <v>Obrtel M.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0.3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11" customFormat="1" ht="29.25" customHeight="1">
      <c r="A123" s="122"/>
      <c r="B123" s="123"/>
      <c r="C123" s="124" t="s">
        <v>149</v>
      </c>
      <c r="D123" s="125" t="s">
        <v>62</v>
      </c>
      <c r="E123" s="125" t="s">
        <v>58</v>
      </c>
      <c r="F123" s="125" t="s">
        <v>59</v>
      </c>
      <c r="G123" s="125" t="s">
        <v>150</v>
      </c>
      <c r="H123" s="125" t="s">
        <v>151</v>
      </c>
      <c r="I123" s="125" t="s">
        <v>152</v>
      </c>
      <c r="J123" s="125" t="s">
        <v>137</v>
      </c>
      <c r="K123" s="126" t="s">
        <v>153</v>
      </c>
      <c r="L123" s="127"/>
      <c r="M123" s="63" t="s">
        <v>1</v>
      </c>
      <c r="N123" s="64" t="s">
        <v>41</v>
      </c>
      <c r="O123" s="64" t="s">
        <v>154</v>
      </c>
      <c r="P123" s="64" t="s">
        <v>155</v>
      </c>
      <c r="Q123" s="64" t="s">
        <v>156</v>
      </c>
      <c r="R123" s="64" t="s">
        <v>157</v>
      </c>
      <c r="S123" s="64" t="s">
        <v>158</v>
      </c>
      <c r="T123" s="65" t="s">
        <v>159</v>
      </c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</row>
    <row r="124" spans="1:65" s="2" customFormat="1" ht="22.9" customHeight="1">
      <c r="A124" s="33"/>
      <c r="B124" s="34"/>
      <c r="C124" s="70" t="s">
        <v>160</v>
      </c>
      <c r="D124" s="33"/>
      <c r="E124" s="33"/>
      <c r="F124" s="33"/>
      <c r="G124" s="33"/>
      <c r="H124" s="33"/>
      <c r="I124" s="33"/>
      <c r="J124" s="128">
        <f>BK124</f>
        <v>0</v>
      </c>
      <c r="K124" s="33"/>
      <c r="L124" s="34"/>
      <c r="M124" s="66"/>
      <c r="N124" s="57"/>
      <c r="O124" s="67"/>
      <c r="P124" s="129">
        <f>P125+P365</f>
        <v>0</v>
      </c>
      <c r="Q124" s="67"/>
      <c r="R124" s="129">
        <f>R125+R365</f>
        <v>252.54080180999998</v>
      </c>
      <c r="S124" s="67"/>
      <c r="T124" s="130">
        <f>T125+T365</f>
        <v>114.92346999999999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8" t="s">
        <v>76</v>
      </c>
      <c r="AU124" s="18" t="s">
        <v>139</v>
      </c>
      <c r="BK124" s="131">
        <f>BK125+BK365</f>
        <v>0</v>
      </c>
    </row>
    <row r="125" spans="1:65" s="12" customFormat="1" ht="25.9" customHeight="1">
      <c r="B125" s="132"/>
      <c r="D125" s="133" t="s">
        <v>76</v>
      </c>
      <c r="E125" s="134" t="s">
        <v>161</v>
      </c>
      <c r="F125" s="134" t="s">
        <v>162</v>
      </c>
      <c r="I125" s="135"/>
      <c r="J125" s="136">
        <f>BK125</f>
        <v>0</v>
      </c>
      <c r="L125" s="132"/>
      <c r="M125" s="137"/>
      <c r="N125" s="138"/>
      <c r="O125" s="138"/>
      <c r="P125" s="139">
        <f>P126+P303+P315+P344+P363</f>
        <v>0</v>
      </c>
      <c r="Q125" s="138"/>
      <c r="R125" s="139">
        <f>R126+R303+R315+R344+R363</f>
        <v>251.57030680999998</v>
      </c>
      <c r="S125" s="138"/>
      <c r="T125" s="140">
        <f>T126+T303+T315+T344+T363</f>
        <v>114.92346999999999</v>
      </c>
      <c r="AR125" s="133" t="s">
        <v>85</v>
      </c>
      <c r="AT125" s="141" t="s">
        <v>76</v>
      </c>
      <c r="AU125" s="141" t="s">
        <v>77</v>
      </c>
      <c r="AY125" s="133" t="s">
        <v>163</v>
      </c>
      <c r="BK125" s="142">
        <f>BK126+BK303+BK315+BK344+BK363</f>
        <v>0</v>
      </c>
    </row>
    <row r="126" spans="1:65" s="12" customFormat="1" ht="22.9" customHeight="1">
      <c r="B126" s="132"/>
      <c r="D126" s="133" t="s">
        <v>76</v>
      </c>
      <c r="E126" s="143" t="s">
        <v>85</v>
      </c>
      <c r="F126" s="143" t="s">
        <v>164</v>
      </c>
      <c r="I126" s="135"/>
      <c r="J126" s="144">
        <f>BK126</f>
        <v>0</v>
      </c>
      <c r="L126" s="132"/>
      <c r="M126" s="137"/>
      <c r="N126" s="138"/>
      <c r="O126" s="138"/>
      <c r="P126" s="139">
        <f>SUM(P127:P302)</f>
        <v>0</v>
      </c>
      <c r="Q126" s="138"/>
      <c r="R126" s="139">
        <f>SUM(R127:R302)</f>
        <v>133.09332975000001</v>
      </c>
      <c r="S126" s="138"/>
      <c r="T126" s="140">
        <f>SUM(T127:T302)</f>
        <v>114.92346999999999</v>
      </c>
      <c r="AR126" s="133" t="s">
        <v>85</v>
      </c>
      <c r="AT126" s="141" t="s">
        <v>76</v>
      </c>
      <c r="AU126" s="141" t="s">
        <v>85</v>
      </c>
      <c r="AY126" s="133" t="s">
        <v>163</v>
      </c>
      <c r="BK126" s="142">
        <f>SUM(BK127:BK302)</f>
        <v>0</v>
      </c>
    </row>
    <row r="127" spans="1:65" s="2" customFormat="1" ht="14.45" customHeight="1">
      <c r="A127" s="33"/>
      <c r="B127" s="145"/>
      <c r="C127" s="146" t="s">
        <v>85</v>
      </c>
      <c r="D127" s="146" t="s">
        <v>165</v>
      </c>
      <c r="E127" s="147" t="s">
        <v>166</v>
      </c>
      <c r="F127" s="148" t="s">
        <v>167</v>
      </c>
      <c r="G127" s="149" t="s">
        <v>168</v>
      </c>
      <c r="H127" s="150">
        <v>75.2</v>
      </c>
      <c r="I127" s="151"/>
      <c r="J127" s="152">
        <f>ROUND(I127*H127,2)</f>
        <v>0</v>
      </c>
      <c r="K127" s="148" t="s">
        <v>169</v>
      </c>
      <c r="L127" s="34"/>
      <c r="M127" s="153" t="s">
        <v>1</v>
      </c>
      <c r="N127" s="154" t="s">
        <v>42</v>
      </c>
      <c r="O127" s="59"/>
      <c r="P127" s="155">
        <f>O127*H127</f>
        <v>0</v>
      </c>
      <c r="Q127" s="155">
        <v>0</v>
      </c>
      <c r="R127" s="155">
        <f>Q127*H127</f>
        <v>0</v>
      </c>
      <c r="S127" s="155">
        <v>0.20499999999999999</v>
      </c>
      <c r="T127" s="156">
        <f>S127*H127</f>
        <v>15.416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57" t="s">
        <v>170</v>
      </c>
      <c r="AT127" s="157" t="s">
        <v>165</v>
      </c>
      <c r="AU127" s="157" t="s">
        <v>88</v>
      </c>
      <c r="AY127" s="18" t="s">
        <v>163</v>
      </c>
      <c r="BE127" s="158">
        <f>IF(N127="základní",J127,0)</f>
        <v>0</v>
      </c>
      <c r="BF127" s="158">
        <f>IF(N127="snížená",J127,0)</f>
        <v>0</v>
      </c>
      <c r="BG127" s="158">
        <f>IF(N127="zákl. přenesená",J127,0)</f>
        <v>0</v>
      </c>
      <c r="BH127" s="158">
        <f>IF(N127="sníž. přenesená",J127,0)</f>
        <v>0</v>
      </c>
      <c r="BI127" s="158">
        <f>IF(N127="nulová",J127,0)</f>
        <v>0</v>
      </c>
      <c r="BJ127" s="18" t="s">
        <v>85</v>
      </c>
      <c r="BK127" s="158">
        <f>ROUND(I127*H127,2)</f>
        <v>0</v>
      </c>
      <c r="BL127" s="18" t="s">
        <v>170</v>
      </c>
      <c r="BM127" s="157" t="s">
        <v>171</v>
      </c>
    </row>
    <row r="128" spans="1:65" s="13" customFormat="1" ht="11.25">
      <c r="B128" s="159"/>
      <c r="D128" s="160" t="s">
        <v>172</v>
      </c>
      <c r="E128" s="161" t="s">
        <v>1</v>
      </c>
      <c r="F128" s="162" t="s">
        <v>98</v>
      </c>
      <c r="H128" s="163">
        <v>75.2</v>
      </c>
      <c r="I128" s="164"/>
      <c r="L128" s="159"/>
      <c r="M128" s="165"/>
      <c r="N128" s="166"/>
      <c r="O128" s="166"/>
      <c r="P128" s="166"/>
      <c r="Q128" s="166"/>
      <c r="R128" s="166"/>
      <c r="S128" s="166"/>
      <c r="T128" s="167"/>
      <c r="AT128" s="161" t="s">
        <v>172</v>
      </c>
      <c r="AU128" s="161" t="s">
        <v>88</v>
      </c>
      <c r="AV128" s="13" t="s">
        <v>88</v>
      </c>
      <c r="AW128" s="13" t="s">
        <v>32</v>
      </c>
      <c r="AX128" s="13" t="s">
        <v>77</v>
      </c>
      <c r="AY128" s="161" t="s">
        <v>163</v>
      </c>
    </row>
    <row r="129" spans="1:65" s="14" customFormat="1" ht="11.25">
      <c r="B129" s="168"/>
      <c r="D129" s="160" t="s">
        <v>172</v>
      </c>
      <c r="E129" s="169" t="s">
        <v>97</v>
      </c>
      <c r="F129" s="170" t="s">
        <v>173</v>
      </c>
      <c r="H129" s="171">
        <v>75.2</v>
      </c>
      <c r="I129" s="172"/>
      <c r="L129" s="168"/>
      <c r="M129" s="173"/>
      <c r="N129" s="174"/>
      <c r="O129" s="174"/>
      <c r="P129" s="174"/>
      <c r="Q129" s="174"/>
      <c r="R129" s="174"/>
      <c r="S129" s="174"/>
      <c r="T129" s="175"/>
      <c r="AT129" s="169" t="s">
        <v>172</v>
      </c>
      <c r="AU129" s="169" t="s">
        <v>88</v>
      </c>
      <c r="AV129" s="14" t="s">
        <v>170</v>
      </c>
      <c r="AW129" s="14" t="s">
        <v>32</v>
      </c>
      <c r="AX129" s="14" t="s">
        <v>85</v>
      </c>
      <c r="AY129" s="169" t="s">
        <v>163</v>
      </c>
    </row>
    <row r="130" spans="1:65" s="2" customFormat="1" ht="14.45" customHeight="1">
      <c r="A130" s="33"/>
      <c r="B130" s="145"/>
      <c r="C130" s="146" t="s">
        <v>88</v>
      </c>
      <c r="D130" s="146" t="s">
        <v>165</v>
      </c>
      <c r="E130" s="147" t="s">
        <v>174</v>
      </c>
      <c r="F130" s="148" t="s">
        <v>175</v>
      </c>
      <c r="G130" s="149" t="s">
        <v>168</v>
      </c>
      <c r="H130" s="150">
        <v>75.2</v>
      </c>
      <c r="I130" s="151"/>
      <c r="J130" s="152">
        <f>ROUND(I130*H130,2)</f>
        <v>0</v>
      </c>
      <c r="K130" s="148" t="s">
        <v>169</v>
      </c>
      <c r="L130" s="34"/>
      <c r="M130" s="153" t="s">
        <v>1</v>
      </c>
      <c r="N130" s="154" t="s">
        <v>42</v>
      </c>
      <c r="O130" s="59"/>
      <c r="P130" s="155">
        <f>O130*H130</f>
        <v>0</v>
      </c>
      <c r="Q130" s="155">
        <v>0</v>
      </c>
      <c r="R130" s="155">
        <f>Q130*H130</f>
        <v>0</v>
      </c>
      <c r="S130" s="155">
        <v>0</v>
      </c>
      <c r="T130" s="156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170</v>
      </c>
      <c r="AT130" s="157" t="s">
        <v>165</v>
      </c>
      <c r="AU130" s="157" t="s">
        <v>88</v>
      </c>
      <c r="AY130" s="18" t="s">
        <v>163</v>
      </c>
      <c r="BE130" s="158">
        <f>IF(N130="základní",J130,0)</f>
        <v>0</v>
      </c>
      <c r="BF130" s="158">
        <f>IF(N130="snížená",J130,0)</f>
        <v>0</v>
      </c>
      <c r="BG130" s="158">
        <f>IF(N130="zákl. přenesená",J130,0)</f>
        <v>0</v>
      </c>
      <c r="BH130" s="158">
        <f>IF(N130="sníž. přenesená",J130,0)</f>
        <v>0</v>
      </c>
      <c r="BI130" s="158">
        <f>IF(N130="nulová",J130,0)</f>
        <v>0</v>
      </c>
      <c r="BJ130" s="18" t="s">
        <v>85</v>
      </c>
      <c r="BK130" s="158">
        <f>ROUND(I130*H130,2)</f>
        <v>0</v>
      </c>
      <c r="BL130" s="18" t="s">
        <v>170</v>
      </c>
      <c r="BM130" s="157" t="s">
        <v>176</v>
      </c>
    </row>
    <row r="131" spans="1:65" s="13" customFormat="1" ht="11.25">
      <c r="B131" s="159"/>
      <c r="D131" s="160" t="s">
        <v>172</v>
      </c>
      <c r="E131" s="161" t="s">
        <v>1</v>
      </c>
      <c r="F131" s="162" t="s">
        <v>97</v>
      </c>
      <c r="H131" s="163">
        <v>75.2</v>
      </c>
      <c r="I131" s="164"/>
      <c r="L131" s="159"/>
      <c r="M131" s="165"/>
      <c r="N131" s="166"/>
      <c r="O131" s="166"/>
      <c r="P131" s="166"/>
      <c r="Q131" s="166"/>
      <c r="R131" s="166"/>
      <c r="S131" s="166"/>
      <c r="T131" s="167"/>
      <c r="AT131" s="161" t="s">
        <v>172</v>
      </c>
      <c r="AU131" s="161" t="s">
        <v>88</v>
      </c>
      <c r="AV131" s="13" t="s">
        <v>88</v>
      </c>
      <c r="AW131" s="13" t="s">
        <v>32</v>
      </c>
      <c r="AX131" s="13" t="s">
        <v>85</v>
      </c>
      <c r="AY131" s="161" t="s">
        <v>163</v>
      </c>
    </row>
    <row r="132" spans="1:65" s="2" customFormat="1" ht="14.45" customHeight="1">
      <c r="A132" s="33"/>
      <c r="B132" s="145"/>
      <c r="C132" s="146" t="s">
        <v>177</v>
      </c>
      <c r="D132" s="146" t="s">
        <v>165</v>
      </c>
      <c r="E132" s="147" t="s">
        <v>178</v>
      </c>
      <c r="F132" s="148" t="s">
        <v>179</v>
      </c>
      <c r="G132" s="149" t="s">
        <v>168</v>
      </c>
      <c r="H132" s="150">
        <v>75.2</v>
      </c>
      <c r="I132" s="151"/>
      <c r="J132" s="152">
        <f>ROUND(I132*H132,2)</f>
        <v>0</v>
      </c>
      <c r="K132" s="148" t="s">
        <v>169</v>
      </c>
      <c r="L132" s="34"/>
      <c r="M132" s="153" t="s">
        <v>1</v>
      </c>
      <c r="N132" s="154" t="s">
        <v>42</v>
      </c>
      <c r="O132" s="59"/>
      <c r="P132" s="155">
        <f>O132*H132</f>
        <v>0</v>
      </c>
      <c r="Q132" s="155">
        <v>0</v>
      </c>
      <c r="R132" s="155">
        <f>Q132*H132</f>
        <v>0</v>
      </c>
      <c r="S132" s="155">
        <v>0.25</v>
      </c>
      <c r="T132" s="156">
        <f>S132*H132</f>
        <v>18.8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170</v>
      </c>
      <c r="AT132" s="157" t="s">
        <v>165</v>
      </c>
      <c r="AU132" s="157" t="s">
        <v>88</v>
      </c>
      <c r="AY132" s="18" t="s">
        <v>163</v>
      </c>
      <c r="BE132" s="158">
        <f>IF(N132="základní",J132,0)</f>
        <v>0</v>
      </c>
      <c r="BF132" s="158">
        <f>IF(N132="snížená",J132,0)</f>
        <v>0</v>
      </c>
      <c r="BG132" s="158">
        <f>IF(N132="zákl. přenesená",J132,0)</f>
        <v>0</v>
      </c>
      <c r="BH132" s="158">
        <f>IF(N132="sníž. přenesená",J132,0)</f>
        <v>0</v>
      </c>
      <c r="BI132" s="158">
        <f>IF(N132="nulová",J132,0)</f>
        <v>0</v>
      </c>
      <c r="BJ132" s="18" t="s">
        <v>85</v>
      </c>
      <c r="BK132" s="158">
        <f>ROUND(I132*H132,2)</f>
        <v>0</v>
      </c>
      <c r="BL132" s="18" t="s">
        <v>170</v>
      </c>
      <c r="BM132" s="157" t="s">
        <v>180</v>
      </c>
    </row>
    <row r="133" spans="1:65" s="13" customFormat="1" ht="11.25">
      <c r="B133" s="159"/>
      <c r="D133" s="160" t="s">
        <v>172</v>
      </c>
      <c r="E133" s="161" t="s">
        <v>1</v>
      </c>
      <c r="F133" s="162" t="s">
        <v>98</v>
      </c>
      <c r="H133" s="163">
        <v>75.2</v>
      </c>
      <c r="I133" s="164"/>
      <c r="L133" s="159"/>
      <c r="M133" s="165"/>
      <c r="N133" s="166"/>
      <c r="O133" s="166"/>
      <c r="P133" s="166"/>
      <c r="Q133" s="166"/>
      <c r="R133" s="166"/>
      <c r="S133" s="166"/>
      <c r="T133" s="167"/>
      <c r="AT133" s="161" t="s">
        <v>172</v>
      </c>
      <c r="AU133" s="161" t="s">
        <v>88</v>
      </c>
      <c r="AV133" s="13" t="s">
        <v>88</v>
      </c>
      <c r="AW133" s="13" t="s">
        <v>32</v>
      </c>
      <c r="AX133" s="13" t="s">
        <v>77</v>
      </c>
      <c r="AY133" s="161" t="s">
        <v>163</v>
      </c>
    </row>
    <row r="134" spans="1:65" s="14" customFormat="1" ht="11.25">
      <c r="B134" s="168"/>
      <c r="D134" s="160" t="s">
        <v>172</v>
      </c>
      <c r="E134" s="169" t="s">
        <v>124</v>
      </c>
      <c r="F134" s="170" t="s">
        <v>173</v>
      </c>
      <c r="H134" s="171">
        <v>75.2</v>
      </c>
      <c r="I134" s="172"/>
      <c r="L134" s="168"/>
      <c r="M134" s="173"/>
      <c r="N134" s="174"/>
      <c r="O134" s="174"/>
      <c r="P134" s="174"/>
      <c r="Q134" s="174"/>
      <c r="R134" s="174"/>
      <c r="S134" s="174"/>
      <c r="T134" s="175"/>
      <c r="AT134" s="169" t="s">
        <v>172</v>
      </c>
      <c r="AU134" s="169" t="s">
        <v>88</v>
      </c>
      <c r="AV134" s="14" t="s">
        <v>170</v>
      </c>
      <c r="AW134" s="14" t="s">
        <v>32</v>
      </c>
      <c r="AX134" s="14" t="s">
        <v>85</v>
      </c>
      <c r="AY134" s="169" t="s">
        <v>163</v>
      </c>
    </row>
    <row r="135" spans="1:65" s="2" customFormat="1" ht="14.45" customHeight="1">
      <c r="A135" s="33"/>
      <c r="B135" s="145"/>
      <c r="C135" s="146" t="s">
        <v>170</v>
      </c>
      <c r="D135" s="146" t="s">
        <v>165</v>
      </c>
      <c r="E135" s="147" t="s">
        <v>181</v>
      </c>
      <c r="F135" s="148" t="s">
        <v>182</v>
      </c>
      <c r="G135" s="149" t="s">
        <v>183</v>
      </c>
      <c r="H135" s="150">
        <v>37.6</v>
      </c>
      <c r="I135" s="151"/>
      <c r="J135" s="152">
        <f>ROUND(I135*H135,2)</f>
        <v>0</v>
      </c>
      <c r="K135" s="148" t="s">
        <v>169</v>
      </c>
      <c r="L135" s="34"/>
      <c r="M135" s="153" t="s">
        <v>1</v>
      </c>
      <c r="N135" s="154" t="s">
        <v>42</v>
      </c>
      <c r="O135" s="59"/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170</v>
      </c>
      <c r="AT135" s="157" t="s">
        <v>165</v>
      </c>
      <c r="AU135" s="157" t="s">
        <v>88</v>
      </c>
      <c r="AY135" s="18" t="s">
        <v>163</v>
      </c>
      <c r="BE135" s="158">
        <f>IF(N135="základní",J135,0)</f>
        <v>0</v>
      </c>
      <c r="BF135" s="158">
        <f>IF(N135="snížená",J135,0)</f>
        <v>0</v>
      </c>
      <c r="BG135" s="158">
        <f>IF(N135="zákl. přenesená",J135,0)</f>
        <v>0</v>
      </c>
      <c r="BH135" s="158">
        <f>IF(N135="sníž. přenesená",J135,0)</f>
        <v>0</v>
      </c>
      <c r="BI135" s="158">
        <f>IF(N135="nulová",J135,0)</f>
        <v>0</v>
      </c>
      <c r="BJ135" s="18" t="s">
        <v>85</v>
      </c>
      <c r="BK135" s="158">
        <f>ROUND(I135*H135,2)</f>
        <v>0</v>
      </c>
      <c r="BL135" s="18" t="s">
        <v>170</v>
      </c>
      <c r="BM135" s="157" t="s">
        <v>184</v>
      </c>
    </row>
    <row r="136" spans="1:65" s="13" customFormat="1" ht="11.25">
      <c r="B136" s="159"/>
      <c r="D136" s="160" t="s">
        <v>172</v>
      </c>
      <c r="E136" s="161" t="s">
        <v>1</v>
      </c>
      <c r="F136" s="162" t="s">
        <v>185</v>
      </c>
      <c r="H136" s="163">
        <v>37.6</v>
      </c>
      <c r="I136" s="164"/>
      <c r="L136" s="159"/>
      <c r="M136" s="165"/>
      <c r="N136" s="166"/>
      <c r="O136" s="166"/>
      <c r="P136" s="166"/>
      <c r="Q136" s="166"/>
      <c r="R136" s="166"/>
      <c r="S136" s="166"/>
      <c r="T136" s="167"/>
      <c r="AT136" s="161" t="s">
        <v>172</v>
      </c>
      <c r="AU136" s="161" t="s">
        <v>88</v>
      </c>
      <c r="AV136" s="13" t="s">
        <v>88</v>
      </c>
      <c r="AW136" s="13" t="s">
        <v>32</v>
      </c>
      <c r="AX136" s="13" t="s">
        <v>85</v>
      </c>
      <c r="AY136" s="161" t="s">
        <v>163</v>
      </c>
    </row>
    <row r="137" spans="1:65" s="2" customFormat="1" ht="14.45" customHeight="1">
      <c r="A137" s="33"/>
      <c r="B137" s="145"/>
      <c r="C137" s="146" t="s">
        <v>103</v>
      </c>
      <c r="D137" s="146" t="s">
        <v>165</v>
      </c>
      <c r="E137" s="147" t="s">
        <v>186</v>
      </c>
      <c r="F137" s="148" t="s">
        <v>187</v>
      </c>
      <c r="G137" s="149" t="s">
        <v>183</v>
      </c>
      <c r="H137" s="150">
        <v>59.92</v>
      </c>
      <c r="I137" s="151"/>
      <c r="J137" s="152">
        <f>ROUND(I137*H137,2)</f>
        <v>0</v>
      </c>
      <c r="K137" s="148" t="s">
        <v>169</v>
      </c>
      <c r="L137" s="34"/>
      <c r="M137" s="153" t="s">
        <v>1</v>
      </c>
      <c r="N137" s="154" t="s">
        <v>42</v>
      </c>
      <c r="O137" s="59"/>
      <c r="P137" s="155">
        <f>O137*H137</f>
        <v>0</v>
      </c>
      <c r="Q137" s="155">
        <v>0</v>
      </c>
      <c r="R137" s="155">
        <f>Q137*H137</f>
        <v>0</v>
      </c>
      <c r="S137" s="155">
        <v>0.28999999999999998</v>
      </c>
      <c r="T137" s="156">
        <f>S137*H137</f>
        <v>17.376799999999999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170</v>
      </c>
      <c r="AT137" s="157" t="s">
        <v>165</v>
      </c>
      <c r="AU137" s="157" t="s">
        <v>88</v>
      </c>
      <c r="AY137" s="18" t="s">
        <v>163</v>
      </c>
      <c r="BE137" s="158">
        <f>IF(N137="základní",J137,0)</f>
        <v>0</v>
      </c>
      <c r="BF137" s="158">
        <f>IF(N137="snížená",J137,0)</f>
        <v>0</v>
      </c>
      <c r="BG137" s="158">
        <f>IF(N137="zákl. přenesená",J137,0)</f>
        <v>0</v>
      </c>
      <c r="BH137" s="158">
        <f>IF(N137="sníž. přenesená",J137,0)</f>
        <v>0</v>
      </c>
      <c r="BI137" s="158">
        <f>IF(N137="nulová",J137,0)</f>
        <v>0</v>
      </c>
      <c r="BJ137" s="18" t="s">
        <v>85</v>
      </c>
      <c r="BK137" s="158">
        <f>ROUND(I137*H137,2)</f>
        <v>0</v>
      </c>
      <c r="BL137" s="18" t="s">
        <v>170</v>
      </c>
      <c r="BM137" s="157" t="s">
        <v>188</v>
      </c>
    </row>
    <row r="138" spans="1:65" s="13" customFormat="1" ht="11.25">
      <c r="B138" s="159"/>
      <c r="D138" s="160" t="s">
        <v>172</v>
      </c>
      <c r="E138" s="161" t="s">
        <v>1</v>
      </c>
      <c r="F138" s="162" t="s">
        <v>189</v>
      </c>
      <c r="H138" s="163">
        <v>59.92</v>
      </c>
      <c r="I138" s="164"/>
      <c r="L138" s="159"/>
      <c r="M138" s="165"/>
      <c r="N138" s="166"/>
      <c r="O138" s="166"/>
      <c r="P138" s="166"/>
      <c r="Q138" s="166"/>
      <c r="R138" s="166"/>
      <c r="S138" s="166"/>
      <c r="T138" s="167"/>
      <c r="AT138" s="161" t="s">
        <v>172</v>
      </c>
      <c r="AU138" s="161" t="s">
        <v>88</v>
      </c>
      <c r="AV138" s="13" t="s">
        <v>88</v>
      </c>
      <c r="AW138" s="13" t="s">
        <v>32</v>
      </c>
      <c r="AX138" s="13" t="s">
        <v>85</v>
      </c>
      <c r="AY138" s="161" t="s">
        <v>163</v>
      </c>
    </row>
    <row r="139" spans="1:65" s="2" customFormat="1" ht="14.45" customHeight="1">
      <c r="A139" s="33"/>
      <c r="B139" s="145"/>
      <c r="C139" s="146" t="s">
        <v>190</v>
      </c>
      <c r="D139" s="146" t="s">
        <v>165</v>
      </c>
      <c r="E139" s="147" t="s">
        <v>191</v>
      </c>
      <c r="F139" s="148" t="s">
        <v>192</v>
      </c>
      <c r="G139" s="149" t="s">
        <v>183</v>
      </c>
      <c r="H139" s="150">
        <v>59.92</v>
      </c>
      <c r="I139" s="151"/>
      <c r="J139" s="152">
        <f>ROUND(I139*H139,2)</f>
        <v>0</v>
      </c>
      <c r="K139" s="148" t="s">
        <v>169</v>
      </c>
      <c r="L139" s="34"/>
      <c r="M139" s="153" t="s">
        <v>1</v>
      </c>
      <c r="N139" s="154" t="s">
        <v>42</v>
      </c>
      <c r="O139" s="59"/>
      <c r="P139" s="155">
        <f>O139*H139</f>
        <v>0</v>
      </c>
      <c r="Q139" s="155">
        <v>0</v>
      </c>
      <c r="R139" s="155">
        <f>Q139*H139</f>
        <v>0</v>
      </c>
      <c r="S139" s="155">
        <v>0.625</v>
      </c>
      <c r="T139" s="156">
        <f>S139*H139</f>
        <v>37.450000000000003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7" t="s">
        <v>170</v>
      </c>
      <c r="AT139" s="157" t="s">
        <v>165</v>
      </c>
      <c r="AU139" s="157" t="s">
        <v>88</v>
      </c>
      <c r="AY139" s="18" t="s">
        <v>163</v>
      </c>
      <c r="BE139" s="158">
        <f>IF(N139="základní",J139,0)</f>
        <v>0</v>
      </c>
      <c r="BF139" s="158">
        <f>IF(N139="snížená",J139,0)</f>
        <v>0</v>
      </c>
      <c r="BG139" s="158">
        <f>IF(N139="zákl. přenesená",J139,0)</f>
        <v>0</v>
      </c>
      <c r="BH139" s="158">
        <f>IF(N139="sníž. přenesená",J139,0)</f>
        <v>0</v>
      </c>
      <c r="BI139" s="158">
        <f>IF(N139="nulová",J139,0)</f>
        <v>0</v>
      </c>
      <c r="BJ139" s="18" t="s">
        <v>85</v>
      </c>
      <c r="BK139" s="158">
        <f>ROUND(I139*H139,2)</f>
        <v>0</v>
      </c>
      <c r="BL139" s="18" t="s">
        <v>170</v>
      </c>
      <c r="BM139" s="157" t="s">
        <v>193</v>
      </c>
    </row>
    <row r="140" spans="1:65" s="13" customFormat="1" ht="11.25">
      <c r="B140" s="159"/>
      <c r="D140" s="160" t="s">
        <v>172</v>
      </c>
      <c r="E140" s="161" t="s">
        <v>1</v>
      </c>
      <c r="F140" s="162" t="s">
        <v>194</v>
      </c>
      <c r="H140" s="163">
        <v>59.92</v>
      </c>
      <c r="I140" s="164"/>
      <c r="L140" s="159"/>
      <c r="M140" s="165"/>
      <c r="N140" s="166"/>
      <c r="O140" s="166"/>
      <c r="P140" s="166"/>
      <c r="Q140" s="166"/>
      <c r="R140" s="166"/>
      <c r="S140" s="166"/>
      <c r="T140" s="167"/>
      <c r="AT140" s="161" t="s">
        <v>172</v>
      </c>
      <c r="AU140" s="161" t="s">
        <v>88</v>
      </c>
      <c r="AV140" s="13" t="s">
        <v>88</v>
      </c>
      <c r="AW140" s="13" t="s">
        <v>32</v>
      </c>
      <c r="AX140" s="13" t="s">
        <v>85</v>
      </c>
      <c r="AY140" s="161" t="s">
        <v>163</v>
      </c>
    </row>
    <row r="141" spans="1:65" s="2" customFormat="1" ht="14.45" customHeight="1">
      <c r="A141" s="33"/>
      <c r="B141" s="145"/>
      <c r="C141" s="146" t="s">
        <v>195</v>
      </c>
      <c r="D141" s="146" t="s">
        <v>165</v>
      </c>
      <c r="E141" s="147" t="s">
        <v>196</v>
      </c>
      <c r="F141" s="148" t="s">
        <v>197</v>
      </c>
      <c r="G141" s="149" t="s">
        <v>168</v>
      </c>
      <c r="H141" s="150">
        <v>84.7</v>
      </c>
      <c r="I141" s="151"/>
      <c r="J141" s="152">
        <f>ROUND(I141*H141,2)</f>
        <v>0</v>
      </c>
      <c r="K141" s="148" t="s">
        <v>169</v>
      </c>
      <c r="L141" s="34"/>
      <c r="M141" s="153" t="s">
        <v>1</v>
      </c>
      <c r="N141" s="154" t="s">
        <v>42</v>
      </c>
      <c r="O141" s="59"/>
      <c r="P141" s="155">
        <f>O141*H141</f>
        <v>0</v>
      </c>
      <c r="Q141" s="155">
        <v>8.0000000000000007E-5</v>
      </c>
      <c r="R141" s="155">
        <f>Q141*H141</f>
        <v>6.7760000000000008E-3</v>
      </c>
      <c r="S141" s="155">
        <v>0</v>
      </c>
      <c r="T141" s="15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57" t="s">
        <v>170</v>
      </c>
      <c r="AT141" s="157" t="s">
        <v>165</v>
      </c>
      <c r="AU141" s="157" t="s">
        <v>88</v>
      </c>
      <c r="AY141" s="18" t="s">
        <v>163</v>
      </c>
      <c r="BE141" s="158">
        <f>IF(N141="základní",J141,0)</f>
        <v>0</v>
      </c>
      <c r="BF141" s="158">
        <f>IF(N141="snížená",J141,0)</f>
        <v>0</v>
      </c>
      <c r="BG141" s="158">
        <f>IF(N141="zákl. přenesená",J141,0)</f>
        <v>0</v>
      </c>
      <c r="BH141" s="158">
        <f>IF(N141="sníž. přenesená",J141,0)</f>
        <v>0</v>
      </c>
      <c r="BI141" s="158">
        <f>IF(N141="nulová",J141,0)</f>
        <v>0</v>
      </c>
      <c r="BJ141" s="18" t="s">
        <v>85</v>
      </c>
      <c r="BK141" s="158">
        <f>ROUND(I141*H141,2)</f>
        <v>0</v>
      </c>
      <c r="BL141" s="18" t="s">
        <v>170</v>
      </c>
      <c r="BM141" s="157" t="s">
        <v>198</v>
      </c>
    </row>
    <row r="142" spans="1:65" s="13" customFormat="1" ht="11.25">
      <c r="B142" s="159"/>
      <c r="D142" s="160" t="s">
        <v>172</v>
      </c>
      <c r="E142" s="161" t="s">
        <v>1</v>
      </c>
      <c r="F142" s="162" t="s">
        <v>127</v>
      </c>
      <c r="H142" s="163">
        <v>84.7</v>
      </c>
      <c r="I142" s="164"/>
      <c r="L142" s="159"/>
      <c r="M142" s="165"/>
      <c r="N142" s="166"/>
      <c r="O142" s="166"/>
      <c r="P142" s="166"/>
      <c r="Q142" s="166"/>
      <c r="R142" s="166"/>
      <c r="S142" s="166"/>
      <c r="T142" s="167"/>
      <c r="AT142" s="161" t="s">
        <v>172</v>
      </c>
      <c r="AU142" s="161" t="s">
        <v>88</v>
      </c>
      <c r="AV142" s="13" t="s">
        <v>88</v>
      </c>
      <c r="AW142" s="13" t="s">
        <v>32</v>
      </c>
      <c r="AX142" s="13" t="s">
        <v>85</v>
      </c>
      <c r="AY142" s="161" t="s">
        <v>163</v>
      </c>
    </row>
    <row r="143" spans="1:65" s="2" customFormat="1" ht="14.45" customHeight="1">
      <c r="A143" s="33"/>
      <c r="B143" s="145"/>
      <c r="C143" s="146" t="s">
        <v>199</v>
      </c>
      <c r="D143" s="146" t="s">
        <v>165</v>
      </c>
      <c r="E143" s="147" t="s">
        <v>186</v>
      </c>
      <c r="F143" s="148" t="s">
        <v>187</v>
      </c>
      <c r="G143" s="149" t="s">
        <v>183</v>
      </c>
      <c r="H143" s="150">
        <v>9.5150000000000006</v>
      </c>
      <c r="I143" s="151"/>
      <c r="J143" s="152">
        <f>ROUND(I143*H143,2)</f>
        <v>0</v>
      </c>
      <c r="K143" s="148" t="s">
        <v>169</v>
      </c>
      <c r="L143" s="34"/>
      <c r="M143" s="153" t="s">
        <v>1</v>
      </c>
      <c r="N143" s="154" t="s">
        <v>42</v>
      </c>
      <c r="O143" s="59"/>
      <c r="P143" s="155">
        <f>O143*H143</f>
        <v>0</v>
      </c>
      <c r="Q143" s="155">
        <v>0</v>
      </c>
      <c r="R143" s="155">
        <f>Q143*H143</f>
        <v>0</v>
      </c>
      <c r="S143" s="155">
        <v>0.28999999999999998</v>
      </c>
      <c r="T143" s="156">
        <f>S143*H143</f>
        <v>2.75935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57" t="s">
        <v>170</v>
      </c>
      <c r="AT143" s="157" t="s">
        <v>165</v>
      </c>
      <c r="AU143" s="157" t="s">
        <v>88</v>
      </c>
      <c r="AY143" s="18" t="s">
        <v>163</v>
      </c>
      <c r="BE143" s="158">
        <f>IF(N143="základní",J143,0)</f>
        <v>0</v>
      </c>
      <c r="BF143" s="158">
        <f>IF(N143="snížená",J143,0)</f>
        <v>0</v>
      </c>
      <c r="BG143" s="158">
        <f>IF(N143="zákl. přenesená",J143,0)</f>
        <v>0</v>
      </c>
      <c r="BH143" s="158">
        <f>IF(N143="sníž. přenesená",J143,0)</f>
        <v>0</v>
      </c>
      <c r="BI143" s="158">
        <f>IF(N143="nulová",J143,0)</f>
        <v>0</v>
      </c>
      <c r="BJ143" s="18" t="s">
        <v>85</v>
      </c>
      <c r="BK143" s="158">
        <f>ROUND(I143*H143,2)</f>
        <v>0</v>
      </c>
      <c r="BL143" s="18" t="s">
        <v>170</v>
      </c>
      <c r="BM143" s="157" t="s">
        <v>200</v>
      </c>
    </row>
    <row r="144" spans="1:65" s="15" customFormat="1" ht="11.25">
      <c r="B144" s="176"/>
      <c r="D144" s="160" t="s">
        <v>172</v>
      </c>
      <c r="E144" s="177" t="s">
        <v>1</v>
      </c>
      <c r="F144" s="178" t="s">
        <v>201</v>
      </c>
      <c r="H144" s="177" t="s">
        <v>1</v>
      </c>
      <c r="I144" s="179"/>
      <c r="L144" s="176"/>
      <c r="M144" s="180"/>
      <c r="N144" s="181"/>
      <c r="O144" s="181"/>
      <c r="P144" s="181"/>
      <c r="Q144" s="181"/>
      <c r="R144" s="181"/>
      <c r="S144" s="181"/>
      <c r="T144" s="182"/>
      <c r="AT144" s="177" t="s">
        <v>172</v>
      </c>
      <c r="AU144" s="177" t="s">
        <v>88</v>
      </c>
      <c r="AV144" s="15" t="s">
        <v>85</v>
      </c>
      <c r="AW144" s="15" t="s">
        <v>32</v>
      </c>
      <c r="AX144" s="15" t="s">
        <v>77</v>
      </c>
      <c r="AY144" s="177" t="s">
        <v>163</v>
      </c>
    </row>
    <row r="145" spans="1:65" s="13" customFormat="1" ht="11.25">
      <c r="B145" s="159"/>
      <c r="D145" s="160" t="s">
        <v>172</v>
      </c>
      <c r="E145" s="161" t="s">
        <v>1</v>
      </c>
      <c r="F145" s="162" t="s">
        <v>202</v>
      </c>
      <c r="H145" s="163">
        <v>6.2149999999999999</v>
      </c>
      <c r="I145" s="164"/>
      <c r="L145" s="159"/>
      <c r="M145" s="165"/>
      <c r="N145" s="166"/>
      <c r="O145" s="166"/>
      <c r="P145" s="166"/>
      <c r="Q145" s="166"/>
      <c r="R145" s="166"/>
      <c r="S145" s="166"/>
      <c r="T145" s="167"/>
      <c r="AT145" s="161" t="s">
        <v>172</v>
      </c>
      <c r="AU145" s="161" t="s">
        <v>88</v>
      </c>
      <c r="AV145" s="13" t="s">
        <v>88</v>
      </c>
      <c r="AW145" s="13" t="s">
        <v>32</v>
      </c>
      <c r="AX145" s="13" t="s">
        <v>77</v>
      </c>
      <c r="AY145" s="161" t="s">
        <v>163</v>
      </c>
    </row>
    <row r="146" spans="1:65" s="13" customFormat="1" ht="11.25">
      <c r="B146" s="159"/>
      <c r="D146" s="160" t="s">
        <v>172</v>
      </c>
      <c r="E146" s="161" t="s">
        <v>1</v>
      </c>
      <c r="F146" s="162" t="s">
        <v>203</v>
      </c>
      <c r="H146" s="163">
        <v>3.3</v>
      </c>
      <c r="I146" s="164"/>
      <c r="L146" s="159"/>
      <c r="M146" s="165"/>
      <c r="N146" s="166"/>
      <c r="O146" s="166"/>
      <c r="P146" s="166"/>
      <c r="Q146" s="166"/>
      <c r="R146" s="166"/>
      <c r="S146" s="166"/>
      <c r="T146" s="167"/>
      <c r="AT146" s="161" t="s">
        <v>172</v>
      </c>
      <c r="AU146" s="161" t="s">
        <v>88</v>
      </c>
      <c r="AV146" s="13" t="s">
        <v>88</v>
      </c>
      <c r="AW146" s="13" t="s">
        <v>32</v>
      </c>
      <c r="AX146" s="13" t="s">
        <v>77</v>
      </c>
      <c r="AY146" s="161" t="s">
        <v>163</v>
      </c>
    </row>
    <row r="147" spans="1:65" s="14" customFormat="1" ht="11.25">
      <c r="B147" s="168"/>
      <c r="D147" s="160" t="s">
        <v>172</v>
      </c>
      <c r="E147" s="169" t="s">
        <v>125</v>
      </c>
      <c r="F147" s="170" t="s">
        <v>173</v>
      </c>
      <c r="H147" s="171">
        <v>9.5150000000000006</v>
      </c>
      <c r="I147" s="172"/>
      <c r="L147" s="168"/>
      <c r="M147" s="173"/>
      <c r="N147" s="174"/>
      <c r="O147" s="174"/>
      <c r="P147" s="174"/>
      <c r="Q147" s="174"/>
      <c r="R147" s="174"/>
      <c r="S147" s="174"/>
      <c r="T147" s="175"/>
      <c r="AT147" s="169" t="s">
        <v>172</v>
      </c>
      <c r="AU147" s="169" t="s">
        <v>88</v>
      </c>
      <c r="AV147" s="14" t="s">
        <v>170</v>
      </c>
      <c r="AW147" s="14" t="s">
        <v>32</v>
      </c>
      <c r="AX147" s="14" t="s">
        <v>85</v>
      </c>
      <c r="AY147" s="169" t="s">
        <v>163</v>
      </c>
    </row>
    <row r="148" spans="1:65" s="2" customFormat="1" ht="14.45" customHeight="1">
      <c r="A148" s="33"/>
      <c r="B148" s="145"/>
      <c r="C148" s="146" t="s">
        <v>204</v>
      </c>
      <c r="D148" s="146" t="s">
        <v>165</v>
      </c>
      <c r="E148" s="147" t="s">
        <v>205</v>
      </c>
      <c r="F148" s="148" t="s">
        <v>206</v>
      </c>
      <c r="G148" s="149" t="s">
        <v>183</v>
      </c>
      <c r="H148" s="150">
        <v>9.5150000000000006</v>
      </c>
      <c r="I148" s="151"/>
      <c r="J148" s="152">
        <f>ROUND(I148*H148,2)</f>
        <v>0</v>
      </c>
      <c r="K148" s="148" t="s">
        <v>169</v>
      </c>
      <c r="L148" s="34"/>
      <c r="M148" s="153" t="s">
        <v>1</v>
      </c>
      <c r="N148" s="154" t="s">
        <v>42</v>
      </c>
      <c r="O148" s="59"/>
      <c r="P148" s="155">
        <f>O148*H148</f>
        <v>0</v>
      </c>
      <c r="Q148" s="155">
        <v>0</v>
      </c>
      <c r="R148" s="155">
        <f>Q148*H148</f>
        <v>0</v>
      </c>
      <c r="S148" s="155">
        <v>0.44</v>
      </c>
      <c r="T148" s="156">
        <f>S148*H148</f>
        <v>4.1866000000000003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7" t="s">
        <v>170</v>
      </c>
      <c r="AT148" s="157" t="s">
        <v>165</v>
      </c>
      <c r="AU148" s="157" t="s">
        <v>88</v>
      </c>
      <c r="AY148" s="18" t="s">
        <v>163</v>
      </c>
      <c r="BE148" s="158">
        <f>IF(N148="základní",J148,0)</f>
        <v>0</v>
      </c>
      <c r="BF148" s="158">
        <f>IF(N148="snížená",J148,0)</f>
        <v>0</v>
      </c>
      <c r="BG148" s="158">
        <f>IF(N148="zákl. přenesená",J148,0)</f>
        <v>0</v>
      </c>
      <c r="BH148" s="158">
        <f>IF(N148="sníž. přenesená",J148,0)</f>
        <v>0</v>
      </c>
      <c r="BI148" s="158">
        <f>IF(N148="nulová",J148,0)</f>
        <v>0</v>
      </c>
      <c r="BJ148" s="18" t="s">
        <v>85</v>
      </c>
      <c r="BK148" s="158">
        <f>ROUND(I148*H148,2)</f>
        <v>0</v>
      </c>
      <c r="BL148" s="18" t="s">
        <v>170</v>
      </c>
      <c r="BM148" s="157" t="s">
        <v>207</v>
      </c>
    </row>
    <row r="149" spans="1:65" s="13" customFormat="1" ht="11.25">
      <c r="B149" s="159"/>
      <c r="D149" s="160" t="s">
        <v>172</v>
      </c>
      <c r="E149" s="161" t="s">
        <v>1</v>
      </c>
      <c r="F149" s="162" t="s">
        <v>208</v>
      </c>
      <c r="H149" s="163">
        <v>9.5150000000000006</v>
      </c>
      <c r="I149" s="164"/>
      <c r="L149" s="159"/>
      <c r="M149" s="165"/>
      <c r="N149" s="166"/>
      <c r="O149" s="166"/>
      <c r="P149" s="166"/>
      <c r="Q149" s="166"/>
      <c r="R149" s="166"/>
      <c r="S149" s="166"/>
      <c r="T149" s="167"/>
      <c r="AT149" s="161" t="s">
        <v>172</v>
      </c>
      <c r="AU149" s="161" t="s">
        <v>88</v>
      </c>
      <c r="AV149" s="13" t="s">
        <v>88</v>
      </c>
      <c r="AW149" s="13" t="s">
        <v>32</v>
      </c>
      <c r="AX149" s="13" t="s">
        <v>85</v>
      </c>
      <c r="AY149" s="161" t="s">
        <v>163</v>
      </c>
    </row>
    <row r="150" spans="1:65" s="2" customFormat="1" ht="14.45" customHeight="1">
      <c r="A150" s="33"/>
      <c r="B150" s="145"/>
      <c r="C150" s="146" t="s">
        <v>8</v>
      </c>
      <c r="D150" s="146" t="s">
        <v>165</v>
      </c>
      <c r="E150" s="147" t="s">
        <v>209</v>
      </c>
      <c r="F150" s="148" t="s">
        <v>210</v>
      </c>
      <c r="G150" s="149" t="s">
        <v>211</v>
      </c>
      <c r="H150" s="150">
        <v>95.989000000000004</v>
      </c>
      <c r="I150" s="151"/>
      <c r="J150" s="152">
        <f>ROUND(I150*H150,2)</f>
        <v>0</v>
      </c>
      <c r="K150" s="148" t="s">
        <v>169</v>
      </c>
      <c r="L150" s="34"/>
      <c r="M150" s="153" t="s">
        <v>1</v>
      </c>
      <c r="N150" s="154" t="s">
        <v>42</v>
      </c>
      <c r="O150" s="59"/>
      <c r="P150" s="155">
        <f>O150*H150</f>
        <v>0</v>
      </c>
      <c r="Q150" s="155">
        <v>0</v>
      </c>
      <c r="R150" s="155">
        <f>Q150*H150</f>
        <v>0</v>
      </c>
      <c r="S150" s="155">
        <v>0</v>
      </c>
      <c r="T150" s="156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57" t="s">
        <v>170</v>
      </c>
      <c r="AT150" s="157" t="s">
        <v>165</v>
      </c>
      <c r="AU150" s="157" t="s">
        <v>88</v>
      </c>
      <c r="AY150" s="18" t="s">
        <v>163</v>
      </c>
      <c r="BE150" s="158">
        <f>IF(N150="základní",J150,0)</f>
        <v>0</v>
      </c>
      <c r="BF150" s="158">
        <f>IF(N150="snížená",J150,0)</f>
        <v>0</v>
      </c>
      <c r="BG150" s="158">
        <f>IF(N150="zákl. přenesená",J150,0)</f>
        <v>0</v>
      </c>
      <c r="BH150" s="158">
        <f>IF(N150="sníž. přenesená",J150,0)</f>
        <v>0</v>
      </c>
      <c r="BI150" s="158">
        <f>IF(N150="nulová",J150,0)</f>
        <v>0</v>
      </c>
      <c r="BJ150" s="18" t="s">
        <v>85</v>
      </c>
      <c r="BK150" s="158">
        <f>ROUND(I150*H150,2)</f>
        <v>0</v>
      </c>
      <c r="BL150" s="18" t="s">
        <v>170</v>
      </c>
      <c r="BM150" s="157" t="s">
        <v>212</v>
      </c>
    </row>
    <row r="151" spans="1:65" s="2" customFormat="1" ht="14.45" customHeight="1">
      <c r="A151" s="33"/>
      <c r="B151" s="145"/>
      <c r="C151" s="146" t="s">
        <v>213</v>
      </c>
      <c r="D151" s="146" t="s">
        <v>165</v>
      </c>
      <c r="E151" s="147" t="s">
        <v>214</v>
      </c>
      <c r="F151" s="148" t="s">
        <v>215</v>
      </c>
      <c r="G151" s="149" t="s">
        <v>211</v>
      </c>
      <c r="H151" s="150">
        <v>1247.857</v>
      </c>
      <c r="I151" s="151"/>
      <c r="J151" s="152">
        <f>ROUND(I151*H151,2)</f>
        <v>0</v>
      </c>
      <c r="K151" s="148" t="s">
        <v>169</v>
      </c>
      <c r="L151" s="34"/>
      <c r="M151" s="153" t="s">
        <v>1</v>
      </c>
      <c r="N151" s="154" t="s">
        <v>42</v>
      </c>
      <c r="O151" s="59"/>
      <c r="P151" s="155">
        <f>O151*H151</f>
        <v>0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170</v>
      </c>
      <c r="AT151" s="157" t="s">
        <v>165</v>
      </c>
      <c r="AU151" s="157" t="s">
        <v>88</v>
      </c>
      <c r="AY151" s="18" t="s">
        <v>163</v>
      </c>
      <c r="BE151" s="158">
        <f>IF(N151="základní",J151,0)</f>
        <v>0</v>
      </c>
      <c r="BF151" s="158">
        <f>IF(N151="snížená",J151,0)</f>
        <v>0</v>
      </c>
      <c r="BG151" s="158">
        <f>IF(N151="zákl. přenesená",J151,0)</f>
        <v>0</v>
      </c>
      <c r="BH151" s="158">
        <f>IF(N151="sníž. přenesená",J151,0)</f>
        <v>0</v>
      </c>
      <c r="BI151" s="158">
        <f>IF(N151="nulová",J151,0)</f>
        <v>0</v>
      </c>
      <c r="BJ151" s="18" t="s">
        <v>85</v>
      </c>
      <c r="BK151" s="158">
        <f>ROUND(I151*H151,2)</f>
        <v>0</v>
      </c>
      <c r="BL151" s="18" t="s">
        <v>170</v>
      </c>
      <c r="BM151" s="157" t="s">
        <v>216</v>
      </c>
    </row>
    <row r="152" spans="1:65" s="13" customFormat="1" ht="11.25">
      <c r="B152" s="159"/>
      <c r="D152" s="160" t="s">
        <v>172</v>
      </c>
      <c r="F152" s="162" t="s">
        <v>217</v>
      </c>
      <c r="H152" s="163">
        <v>1247.857</v>
      </c>
      <c r="I152" s="164"/>
      <c r="L152" s="159"/>
      <c r="M152" s="165"/>
      <c r="N152" s="166"/>
      <c r="O152" s="166"/>
      <c r="P152" s="166"/>
      <c r="Q152" s="166"/>
      <c r="R152" s="166"/>
      <c r="S152" s="166"/>
      <c r="T152" s="167"/>
      <c r="AT152" s="161" t="s">
        <v>172</v>
      </c>
      <c r="AU152" s="161" t="s">
        <v>88</v>
      </c>
      <c r="AV152" s="13" t="s">
        <v>88</v>
      </c>
      <c r="AW152" s="13" t="s">
        <v>3</v>
      </c>
      <c r="AX152" s="13" t="s">
        <v>85</v>
      </c>
      <c r="AY152" s="161" t="s">
        <v>163</v>
      </c>
    </row>
    <row r="153" spans="1:65" s="2" customFormat="1" ht="14.45" customHeight="1">
      <c r="A153" s="33"/>
      <c r="B153" s="145"/>
      <c r="C153" s="146" t="s">
        <v>218</v>
      </c>
      <c r="D153" s="146" t="s">
        <v>165</v>
      </c>
      <c r="E153" s="147" t="s">
        <v>219</v>
      </c>
      <c r="F153" s="148" t="s">
        <v>220</v>
      </c>
      <c r="G153" s="149" t="s">
        <v>211</v>
      </c>
      <c r="H153" s="150">
        <v>95.989000000000004</v>
      </c>
      <c r="I153" s="151"/>
      <c r="J153" s="152">
        <f>ROUND(I153*H153,2)</f>
        <v>0</v>
      </c>
      <c r="K153" s="148" t="s">
        <v>221</v>
      </c>
      <c r="L153" s="34"/>
      <c r="M153" s="153" t="s">
        <v>1</v>
      </c>
      <c r="N153" s="154" t="s">
        <v>42</v>
      </c>
      <c r="O153" s="59"/>
      <c r="P153" s="155">
        <f>O153*H153</f>
        <v>0</v>
      </c>
      <c r="Q153" s="155">
        <v>0</v>
      </c>
      <c r="R153" s="155">
        <f>Q153*H153</f>
        <v>0</v>
      </c>
      <c r="S153" s="155">
        <v>0</v>
      </c>
      <c r="T153" s="156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57" t="s">
        <v>170</v>
      </c>
      <c r="AT153" s="157" t="s">
        <v>165</v>
      </c>
      <c r="AU153" s="157" t="s">
        <v>88</v>
      </c>
      <c r="AY153" s="18" t="s">
        <v>163</v>
      </c>
      <c r="BE153" s="158">
        <f>IF(N153="základní",J153,0)</f>
        <v>0</v>
      </c>
      <c r="BF153" s="158">
        <f>IF(N153="snížená",J153,0)</f>
        <v>0</v>
      </c>
      <c r="BG153" s="158">
        <f>IF(N153="zákl. přenesená",J153,0)</f>
        <v>0</v>
      </c>
      <c r="BH153" s="158">
        <f>IF(N153="sníž. přenesená",J153,0)</f>
        <v>0</v>
      </c>
      <c r="BI153" s="158">
        <f>IF(N153="nulová",J153,0)</f>
        <v>0</v>
      </c>
      <c r="BJ153" s="18" t="s">
        <v>85</v>
      </c>
      <c r="BK153" s="158">
        <f>ROUND(I153*H153,2)</f>
        <v>0</v>
      </c>
      <c r="BL153" s="18" t="s">
        <v>170</v>
      </c>
      <c r="BM153" s="157" t="s">
        <v>222</v>
      </c>
    </row>
    <row r="154" spans="1:65" s="2" customFormat="1" ht="14.45" customHeight="1">
      <c r="A154" s="33"/>
      <c r="B154" s="145"/>
      <c r="C154" s="146" t="s">
        <v>223</v>
      </c>
      <c r="D154" s="146" t="s">
        <v>165</v>
      </c>
      <c r="E154" s="147" t="s">
        <v>224</v>
      </c>
      <c r="F154" s="148" t="s">
        <v>225</v>
      </c>
      <c r="G154" s="149" t="s">
        <v>183</v>
      </c>
      <c r="H154" s="150">
        <v>59.92</v>
      </c>
      <c r="I154" s="151"/>
      <c r="J154" s="152">
        <f>ROUND(I154*H154,2)</f>
        <v>0</v>
      </c>
      <c r="K154" s="148" t="s">
        <v>169</v>
      </c>
      <c r="L154" s="34"/>
      <c r="M154" s="153" t="s">
        <v>1</v>
      </c>
      <c r="N154" s="154" t="s">
        <v>42</v>
      </c>
      <c r="O154" s="59"/>
      <c r="P154" s="155">
        <f>O154*H154</f>
        <v>0</v>
      </c>
      <c r="Q154" s="155">
        <v>0</v>
      </c>
      <c r="R154" s="155">
        <f>Q154*H154</f>
        <v>0</v>
      </c>
      <c r="S154" s="155">
        <v>0.316</v>
      </c>
      <c r="T154" s="156">
        <f>S154*H154</f>
        <v>18.934720000000002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57" t="s">
        <v>170</v>
      </c>
      <c r="AT154" s="157" t="s">
        <v>165</v>
      </c>
      <c r="AU154" s="157" t="s">
        <v>88</v>
      </c>
      <c r="AY154" s="18" t="s">
        <v>163</v>
      </c>
      <c r="BE154" s="158">
        <f>IF(N154="základní",J154,0)</f>
        <v>0</v>
      </c>
      <c r="BF154" s="158">
        <f>IF(N154="snížená",J154,0)</f>
        <v>0</v>
      </c>
      <c r="BG154" s="158">
        <f>IF(N154="zákl. přenesená",J154,0)</f>
        <v>0</v>
      </c>
      <c r="BH154" s="158">
        <f>IF(N154="sníž. přenesená",J154,0)</f>
        <v>0</v>
      </c>
      <c r="BI154" s="158">
        <f>IF(N154="nulová",J154,0)</f>
        <v>0</v>
      </c>
      <c r="BJ154" s="18" t="s">
        <v>85</v>
      </c>
      <c r="BK154" s="158">
        <f>ROUND(I154*H154,2)</f>
        <v>0</v>
      </c>
      <c r="BL154" s="18" t="s">
        <v>170</v>
      </c>
      <c r="BM154" s="157" t="s">
        <v>226</v>
      </c>
    </row>
    <row r="155" spans="1:65" s="15" customFormat="1" ht="11.25">
      <c r="B155" s="176"/>
      <c r="D155" s="160" t="s">
        <v>172</v>
      </c>
      <c r="E155" s="177" t="s">
        <v>1</v>
      </c>
      <c r="F155" s="178" t="s">
        <v>227</v>
      </c>
      <c r="H155" s="177" t="s">
        <v>1</v>
      </c>
      <c r="I155" s="179"/>
      <c r="L155" s="176"/>
      <c r="M155" s="180"/>
      <c r="N155" s="181"/>
      <c r="O155" s="181"/>
      <c r="P155" s="181"/>
      <c r="Q155" s="181"/>
      <c r="R155" s="181"/>
      <c r="S155" s="181"/>
      <c r="T155" s="182"/>
      <c r="AT155" s="177" t="s">
        <v>172</v>
      </c>
      <c r="AU155" s="177" t="s">
        <v>88</v>
      </c>
      <c r="AV155" s="15" t="s">
        <v>85</v>
      </c>
      <c r="AW155" s="15" t="s">
        <v>32</v>
      </c>
      <c r="AX155" s="15" t="s">
        <v>77</v>
      </c>
      <c r="AY155" s="177" t="s">
        <v>163</v>
      </c>
    </row>
    <row r="156" spans="1:65" s="15" customFormat="1" ht="11.25">
      <c r="B156" s="176"/>
      <c r="D156" s="160" t="s">
        <v>172</v>
      </c>
      <c r="E156" s="177" t="s">
        <v>1</v>
      </c>
      <c r="F156" s="178" t="s">
        <v>228</v>
      </c>
      <c r="H156" s="177" t="s">
        <v>1</v>
      </c>
      <c r="I156" s="179"/>
      <c r="L156" s="176"/>
      <c r="M156" s="180"/>
      <c r="N156" s="181"/>
      <c r="O156" s="181"/>
      <c r="P156" s="181"/>
      <c r="Q156" s="181"/>
      <c r="R156" s="181"/>
      <c r="S156" s="181"/>
      <c r="T156" s="182"/>
      <c r="AT156" s="177" t="s">
        <v>172</v>
      </c>
      <c r="AU156" s="177" t="s">
        <v>88</v>
      </c>
      <c r="AV156" s="15" t="s">
        <v>85</v>
      </c>
      <c r="AW156" s="15" t="s">
        <v>32</v>
      </c>
      <c r="AX156" s="15" t="s">
        <v>77</v>
      </c>
      <c r="AY156" s="177" t="s">
        <v>163</v>
      </c>
    </row>
    <row r="157" spans="1:65" s="13" customFormat="1" ht="11.25">
      <c r="B157" s="159"/>
      <c r="D157" s="160" t="s">
        <v>172</v>
      </c>
      <c r="E157" s="161" t="s">
        <v>1</v>
      </c>
      <c r="F157" s="162" t="s">
        <v>229</v>
      </c>
      <c r="H157" s="163">
        <v>33.9</v>
      </c>
      <c r="I157" s="164"/>
      <c r="L157" s="159"/>
      <c r="M157" s="165"/>
      <c r="N157" s="166"/>
      <c r="O157" s="166"/>
      <c r="P157" s="166"/>
      <c r="Q157" s="166"/>
      <c r="R157" s="166"/>
      <c r="S157" s="166"/>
      <c r="T157" s="167"/>
      <c r="AT157" s="161" t="s">
        <v>172</v>
      </c>
      <c r="AU157" s="161" t="s">
        <v>88</v>
      </c>
      <c r="AV157" s="13" t="s">
        <v>88</v>
      </c>
      <c r="AW157" s="13" t="s">
        <v>32</v>
      </c>
      <c r="AX157" s="13" t="s">
        <v>77</v>
      </c>
      <c r="AY157" s="161" t="s">
        <v>163</v>
      </c>
    </row>
    <row r="158" spans="1:65" s="13" customFormat="1" ht="11.25">
      <c r="B158" s="159"/>
      <c r="D158" s="160" t="s">
        <v>172</v>
      </c>
      <c r="E158" s="161" t="s">
        <v>1</v>
      </c>
      <c r="F158" s="162" t="s">
        <v>230</v>
      </c>
      <c r="H158" s="163">
        <v>9.7200000000000006</v>
      </c>
      <c r="I158" s="164"/>
      <c r="L158" s="159"/>
      <c r="M158" s="165"/>
      <c r="N158" s="166"/>
      <c r="O158" s="166"/>
      <c r="P158" s="166"/>
      <c r="Q158" s="166"/>
      <c r="R158" s="166"/>
      <c r="S158" s="166"/>
      <c r="T158" s="167"/>
      <c r="AT158" s="161" t="s">
        <v>172</v>
      </c>
      <c r="AU158" s="161" t="s">
        <v>88</v>
      </c>
      <c r="AV158" s="13" t="s">
        <v>88</v>
      </c>
      <c r="AW158" s="13" t="s">
        <v>32</v>
      </c>
      <c r="AX158" s="13" t="s">
        <v>77</v>
      </c>
      <c r="AY158" s="161" t="s">
        <v>163</v>
      </c>
    </row>
    <row r="159" spans="1:65" s="14" customFormat="1" ht="11.25">
      <c r="B159" s="168"/>
      <c r="D159" s="160" t="s">
        <v>172</v>
      </c>
      <c r="E159" s="169" t="s">
        <v>133</v>
      </c>
      <c r="F159" s="170" t="s">
        <v>173</v>
      </c>
      <c r="H159" s="171">
        <v>43.62</v>
      </c>
      <c r="I159" s="172"/>
      <c r="L159" s="168"/>
      <c r="M159" s="173"/>
      <c r="N159" s="174"/>
      <c r="O159" s="174"/>
      <c r="P159" s="174"/>
      <c r="Q159" s="174"/>
      <c r="R159" s="174"/>
      <c r="S159" s="174"/>
      <c r="T159" s="175"/>
      <c r="AT159" s="169" t="s">
        <v>172</v>
      </c>
      <c r="AU159" s="169" t="s">
        <v>88</v>
      </c>
      <c r="AV159" s="14" t="s">
        <v>170</v>
      </c>
      <c r="AW159" s="14" t="s">
        <v>32</v>
      </c>
      <c r="AX159" s="14" t="s">
        <v>77</v>
      </c>
      <c r="AY159" s="169" t="s">
        <v>163</v>
      </c>
    </row>
    <row r="160" spans="1:65" s="15" customFormat="1" ht="11.25">
      <c r="B160" s="176"/>
      <c r="D160" s="160" t="s">
        <v>172</v>
      </c>
      <c r="E160" s="177" t="s">
        <v>1</v>
      </c>
      <c r="F160" s="178" t="s">
        <v>231</v>
      </c>
      <c r="H160" s="177" t="s">
        <v>1</v>
      </c>
      <c r="I160" s="179"/>
      <c r="L160" s="176"/>
      <c r="M160" s="180"/>
      <c r="N160" s="181"/>
      <c r="O160" s="181"/>
      <c r="P160" s="181"/>
      <c r="Q160" s="181"/>
      <c r="R160" s="181"/>
      <c r="S160" s="181"/>
      <c r="T160" s="182"/>
      <c r="AT160" s="177" t="s">
        <v>172</v>
      </c>
      <c r="AU160" s="177" t="s">
        <v>88</v>
      </c>
      <c r="AV160" s="15" t="s">
        <v>85</v>
      </c>
      <c r="AW160" s="15" t="s">
        <v>32</v>
      </c>
      <c r="AX160" s="15" t="s">
        <v>77</v>
      </c>
      <c r="AY160" s="177" t="s">
        <v>163</v>
      </c>
    </row>
    <row r="161" spans="1:65" s="13" customFormat="1" ht="11.25">
      <c r="B161" s="159"/>
      <c r="D161" s="160" t="s">
        <v>172</v>
      </c>
      <c r="E161" s="161" t="s">
        <v>1</v>
      </c>
      <c r="F161" s="162" t="s">
        <v>232</v>
      </c>
      <c r="H161" s="163">
        <v>46.9</v>
      </c>
      <c r="I161" s="164"/>
      <c r="L161" s="159"/>
      <c r="M161" s="165"/>
      <c r="N161" s="166"/>
      <c r="O161" s="166"/>
      <c r="P161" s="166"/>
      <c r="Q161" s="166"/>
      <c r="R161" s="166"/>
      <c r="S161" s="166"/>
      <c r="T161" s="167"/>
      <c r="AT161" s="161" t="s">
        <v>172</v>
      </c>
      <c r="AU161" s="161" t="s">
        <v>88</v>
      </c>
      <c r="AV161" s="13" t="s">
        <v>88</v>
      </c>
      <c r="AW161" s="13" t="s">
        <v>32</v>
      </c>
      <c r="AX161" s="13" t="s">
        <v>77</v>
      </c>
      <c r="AY161" s="161" t="s">
        <v>163</v>
      </c>
    </row>
    <row r="162" spans="1:65" s="13" customFormat="1" ht="11.25">
      <c r="B162" s="159"/>
      <c r="D162" s="160" t="s">
        <v>172</v>
      </c>
      <c r="E162" s="161" t="s">
        <v>1</v>
      </c>
      <c r="F162" s="162" t="s">
        <v>233</v>
      </c>
      <c r="H162" s="163">
        <v>13.02</v>
      </c>
      <c r="I162" s="164"/>
      <c r="L162" s="159"/>
      <c r="M162" s="165"/>
      <c r="N162" s="166"/>
      <c r="O162" s="166"/>
      <c r="P162" s="166"/>
      <c r="Q162" s="166"/>
      <c r="R162" s="166"/>
      <c r="S162" s="166"/>
      <c r="T162" s="167"/>
      <c r="AT162" s="161" t="s">
        <v>172</v>
      </c>
      <c r="AU162" s="161" t="s">
        <v>88</v>
      </c>
      <c r="AV162" s="13" t="s">
        <v>88</v>
      </c>
      <c r="AW162" s="13" t="s">
        <v>32</v>
      </c>
      <c r="AX162" s="13" t="s">
        <v>77</v>
      </c>
      <c r="AY162" s="161" t="s">
        <v>163</v>
      </c>
    </row>
    <row r="163" spans="1:65" s="14" customFormat="1" ht="11.25">
      <c r="B163" s="168"/>
      <c r="D163" s="160" t="s">
        <v>172</v>
      </c>
      <c r="E163" s="169" t="s">
        <v>95</v>
      </c>
      <c r="F163" s="170" t="s">
        <v>173</v>
      </c>
      <c r="H163" s="171">
        <v>59.92</v>
      </c>
      <c r="I163" s="172"/>
      <c r="L163" s="168"/>
      <c r="M163" s="173"/>
      <c r="N163" s="174"/>
      <c r="O163" s="174"/>
      <c r="P163" s="174"/>
      <c r="Q163" s="174"/>
      <c r="R163" s="174"/>
      <c r="S163" s="174"/>
      <c r="T163" s="175"/>
      <c r="AT163" s="169" t="s">
        <v>172</v>
      </c>
      <c r="AU163" s="169" t="s">
        <v>88</v>
      </c>
      <c r="AV163" s="14" t="s">
        <v>170</v>
      </c>
      <c r="AW163" s="14" t="s">
        <v>32</v>
      </c>
      <c r="AX163" s="14" t="s">
        <v>85</v>
      </c>
      <c r="AY163" s="169" t="s">
        <v>163</v>
      </c>
    </row>
    <row r="164" spans="1:65" s="2" customFormat="1" ht="14.45" customHeight="1">
      <c r="A164" s="33"/>
      <c r="B164" s="145"/>
      <c r="C164" s="146" t="s">
        <v>234</v>
      </c>
      <c r="D164" s="146" t="s">
        <v>165</v>
      </c>
      <c r="E164" s="147" t="s">
        <v>235</v>
      </c>
      <c r="F164" s="148" t="s">
        <v>236</v>
      </c>
      <c r="G164" s="149" t="s">
        <v>168</v>
      </c>
      <c r="H164" s="150">
        <v>84.7</v>
      </c>
      <c r="I164" s="151"/>
      <c r="J164" s="152">
        <f>ROUND(I164*H164,2)</f>
        <v>0</v>
      </c>
      <c r="K164" s="148" t="s">
        <v>169</v>
      </c>
      <c r="L164" s="34"/>
      <c r="M164" s="153" t="s">
        <v>1</v>
      </c>
      <c r="N164" s="154" t="s">
        <v>42</v>
      </c>
      <c r="O164" s="59"/>
      <c r="P164" s="155">
        <f>O164*H164</f>
        <v>0</v>
      </c>
      <c r="Q164" s="155">
        <v>0</v>
      </c>
      <c r="R164" s="155">
        <f>Q164*H164</f>
        <v>0</v>
      </c>
      <c r="S164" s="155">
        <v>0</v>
      </c>
      <c r="T164" s="156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57" t="s">
        <v>170</v>
      </c>
      <c r="AT164" s="157" t="s">
        <v>165</v>
      </c>
      <c r="AU164" s="157" t="s">
        <v>88</v>
      </c>
      <c r="AY164" s="18" t="s">
        <v>163</v>
      </c>
      <c r="BE164" s="158">
        <f>IF(N164="základní",J164,0)</f>
        <v>0</v>
      </c>
      <c r="BF164" s="158">
        <f>IF(N164="snížená",J164,0)</f>
        <v>0</v>
      </c>
      <c r="BG164" s="158">
        <f>IF(N164="zákl. přenesená",J164,0)</f>
        <v>0</v>
      </c>
      <c r="BH164" s="158">
        <f>IF(N164="sníž. přenesená",J164,0)</f>
        <v>0</v>
      </c>
      <c r="BI164" s="158">
        <f>IF(N164="nulová",J164,0)</f>
        <v>0</v>
      </c>
      <c r="BJ164" s="18" t="s">
        <v>85</v>
      </c>
      <c r="BK164" s="158">
        <f>ROUND(I164*H164,2)</f>
        <v>0</v>
      </c>
      <c r="BL164" s="18" t="s">
        <v>170</v>
      </c>
      <c r="BM164" s="157" t="s">
        <v>237</v>
      </c>
    </row>
    <row r="165" spans="1:65" s="13" customFormat="1" ht="11.25">
      <c r="B165" s="159"/>
      <c r="D165" s="160" t="s">
        <v>172</v>
      </c>
      <c r="E165" s="161" t="s">
        <v>1</v>
      </c>
      <c r="F165" s="162" t="s">
        <v>238</v>
      </c>
      <c r="H165" s="163">
        <v>67</v>
      </c>
      <c r="I165" s="164"/>
      <c r="L165" s="159"/>
      <c r="M165" s="165"/>
      <c r="N165" s="166"/>
      <c r="O165" s="166"/>
      <c r="P165" s="166"/>
      <c r="Q165" s="166"/>
      <c r="R165" s="166"/>
      <c r="S165" s="166"/>
      <c r="T165" s="167"/>
      <c r="AT165" s="161" t="s">
        <v>172</v>
      </c>
      <c r="AU165" s="161" t="s">
        <v>88</v>
      </c>
      <c r="AV165" s="13" t="s">
        <v>88</v>
      </c>
      <c r="AW165" s="13" t="s">
        <v>32</v>
      </c>
      <c r="AX165" s="13" t="s">
        <v>77</v>
      </c>
      <c r="AY165" s="161" t="s">
        <v>163</v>
      </c>
    </row>
    <row r="166" spans="1:65" s="13" customFormat="1" ht="11.25">
      <c r="B166" s="159"/>
      <c r="D166" s="160" t="s">
        <v>172</v>
      </c>
      <c r="E166" s="161" t="s">
        <v>1</v>
      </c>
      <c r="F166" s="162" t="s">
        <v>239</v>
      </c>
      <c r="H166" s="163">
        <v>17.7</v>
      </c>
      <c r="I166" s="164"/>
      <c r="L166" s="159"/>
      <c r="M166" s="165"/>
      <c r="N166" s="166"/>
      <c r="O166" s="166"/>
      <c r="P166" s="166"/>
      <c r="Q166" s="166"/>
      <c r="R166" s="166"/>
      <c r="S166" s="166"/>
      <c r="T166" s="167"/>
      <c r="AT166" s="161" t="s">
        <v>172</v>
      </c>
      <c r="AU166" s="161" t="s">
        <v>88</v>
      </c>
      <c r="AV166" s="13" t="s">
        <v>88</v>
      </c>
      <c r="AW166" s="13" t="s">
        <v>32</v>
      </c>
      <c r="AX166" s="13" t="s">
        <v>77</v>
      </c>
      <c r="AY166" s="161" t="s">
        <v>163</v>
      </c>
    </row>
    <row r="167" spans="1:65" s="14" customFormat="1" ht="11.25">
      <c r="B167" s="168"/>
      <c r="D167" s="160" t="s">
        <v>172</v>
      </c>
      <c r="E167" s="169" t="s">
        <v>127</v>
      </c>
      <c r="F167" s="170" t="s">
        <v>173</v>
      </c>
      <c r="H167" s="171">
        <v>84.7</v>
      </c>
      <c r="I167" s="172"/>
      <c r="L167" s="168"/>
      <c r="M167" s="173"/>
      <c r="N167" s="174"/>
      <c r="O167" s="174"/>
      <c r="P167" s="174"/>
      <c r="Q167" s="174"/>
      <c r="R167" s="174"/>
      <c r="S167" s="174"/>
      <c r="T167" s="175"/>
      <c r="AT167" s="169" t="s">
        <v>172</v>
      </c>
      <c r="AU167" s="169" t="s">
        <v>88</v>
      </c>
      <c r="AV167" s="14" t="s">
        <v>170</v>
      </c>
      <c r="AW167" s="14" t="s">
        <v>32</v>
      </c>
      <c r="AX167" s="14" t="s">
        <v>85</v>
      </c>
      <c r="AY167" s="169" t="s">
        <v>163</v>
      </c>
    </row>
    <row r="168" spans="1:65" s="2" customFormat="1" ht="14.45" customHeight="1">
      <c r="A168" s="33"/>
      <c r="B168" s="145"/>
      <c r="C168" s="146" t="s">
        <v>240</v>
      </c>
      <c r="D168" s="146" t="s">
        <v>165</v>
      </c>
      <c r="E168" s="147" t="s">
        <v>209</v>
      </c>
      <c r="F168" s="148" t="s">
        <v>210</v>
      </c>
      <c r="G168" s="149" t="s">
        <v>211</v>
      </c>
      <c r="H168" s="150">
        <v>18.934999999999999</v>
      </c>
      <c r="I168" s="151"/>
      <c r="J168" s="152">
        <f>ROUND(I168*H168,2)</f>
        <v>0</v>
      </c>
      <c r="K168" s="148" t="s">
        <v>169</v>
      </c>
      <c r="L168" s="34"/>
      <c r="M168" s="153" t="s">
        <v>1</v>
      </c>
      <c r="N168" s="154" t="s">
        <v>42</v>
      </c>
      <c r="O168" s="59"/>
      <c r="P168" s="155">
        <f>O168*H168</f>
        <v>0</v>
      </c>
      <c r="Q168" s="155">
        <v>0</v>
      </c>
      <c r="R168" s="155">
        <f>Q168*H168</f>
        <v>0</v>
      </c>
      <c r="S168" s="155">
        <v>0</v>
      </c>
      <c r="T168" s="156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57" t="s">
        <v>170</v>
      </c>
      <c r="AT168" s="157" t="s">
        <v>165</v>
      </c>
      <c r="AU168" s="157" t="s">
        <v>88</v>
      </c>
      <c r="AY168" s="18" t="s">
        <v>163</v>
      </c>
      <c r="BE168" s="158">
        <f>IF(N168="základní",J168,0)</f>
        <v>0</v>
      </c>
      <c r="BF168" s="158">
        <f>IF(N168="snížená",J168,0)</f>
        <v>0</v>
      </c>
      <c r="BG168" s="158">
        <f>IF(N168="zákl. přenesená",J168,0)</f>
        <v>0</v>
      </c>
      <c r="BH168" s="158">
        <f>IF(N168="sníž. přenesená",J168,0)</f>
        <v>0</v>
      </c>
      <c r="BI168" s="158">
        <f>IF(N168="nulová",J168,0)</f>
        <v>0</v>
      </c>
      <c r="BJ168" s="18" t="s">
        <v>85</v>
      </c>
      <c r="BK168" s="158">
        <f>ROUND(I168*H168,2)</f>
        <v>0</v>
      </c>
      <c r="BL168" s="18" t="s">
        <v>170</v>
      </c>
      <c r="BM168" s="157" t="s">
        <v>241</v>
      </c>
    </row>
    <row r="169" spans="1:65" s="2" customFormat="1" ht="14.45" customHeight="1">
      <c r="A169" s="33"/>
      <c r="B169" s="145"/>
      <c r="C169" s="146" t="s">
        <v>242</v>
      </c>
      <c r="D169" s="146" t="s">
        <v>165</v>
      </c>
      <c r="E169" s="147" t="s">
        <v>214</v>
      </c>
      <c r="F169" s="148" t="s">
        <v>215</v>
      </c>
      <c r="G169" s="149" t="s">
        <v>211</v>
      </c>
      <c r="H169" s="150">
        <v>246.155</v>
      </c>
      <c r="I169" s="151"/>
      <c r="J169" s="152">
        <f>ROUND(I169*H169,2)</f>
        <v>0</v>
      </c>
      <c r="K169" s="148" t="s">
        <v>169</v>
      </c>
      <c r="L169" s="34"/>
      <c r="M169" s="153" t="s">
        <v>1</v>
      </c>
      <c r="N169" s="154" t="s">
        <v>42</v>
      </c>
      <c r="O169" s="59"/>
      <c r="P169" s="155">
        <f>O169*H169</f>
        <v>0</v>
      </c>
      <c r="Q169" s="155">
        <v>0</v>
      </c>
      <c r="R169" s="155">
        <f>Q169*H169</f>
        <v>0</v>
      </c>
      <c r="S169" s="155">
        <v>0</v>
      </c>
      <c r="T169" s="156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57" t="s">
        <v>170</v>
      </c>
      <c r="AT169" s="157" t="s">
        <v>165</v>
      </c>
      <c r="AU169" s="157" t="s">
        <v>88</v>
      </c>
      <c r="AY169" s="18" t="s">
        <v>163</v>
      </c>
      <c r="BE169" s="158">
        <f>IF(N169="základní",J169,0)</f>
        <v>0</v>
      </c>
      <c r="BF169" s="158">
        <f>IF(N169="snížená",J169,0)</f>
        <v>0</v>
      </c>
      <c r="BG169" s="158">
        <f>IF(N169="zákl. přenesená",J169,0)</f>
        <v>0</v>
      </c>
      <c r="BH169" s="158">
        <f>IF(N169="sníž. přenesená",J169,0)</f>
        <v>0</v>
      </c>
      <c r="BI169" s="158">
        <f>IF(N169="nulová",J169,0)</f>
        <v>0</v>
      </c>
      <c r="BJ169" s="18" t="s">
        <v>85</v>
      </c>
      <c r="BK169" s="158">
        <f>ROUND(I169*H169,2)</f>
        <v>0</v>
      </c>
      <c r="BL169" s="18" t="s">
        <v>170</v>
      </c>
      <c r="BM169" s="157" t="s">
        <v>243</v>
      </c>
    </row>
    <row r="170" spans="1:65" s="13" customFormat="1" ht="11.25">
      <c r="B170" s="159"/>
      <c r="D170" s="160" t="s">
        <v>172</v>
      </c>
      <c r="F170" s="162" t="s">
        <v>244</v>
      </c>
      <c r="H170" s="163">
        <v>246.155</v>
      </c>
      <c r="I170" s="164"/>
      <c r="L170" s="159"/>
      <c r="M170" s="165"/>
      <c r="N170" s="166"/>
      <c r="O170" s="166"/>
      <c r="P170" s="166"/>
      <c r="Q170" s="166"/>
      <c r="R170" s="166"/>
      <c r="S170" s="166"/>
      <c r="T170" s="167"/>
      <c r="AT170" s="161" t="s">
        <v>172</v>
      </c>
      <c r="AU170" s="161" t="s">
        <v>88</v>
      </c>
      <c r="AV170" s="13" t="s">
        <v>88</v>
      </c>
      <c r="AW170" s="13" t="s">
        <v>3</v>
      </c>
      <c r="AX170" s="13" t="s">
        <v>85</v>
      </c>
      <c r="AY170" s="161" t="s">
        <v>163</v>
      </c>
    </row>
    <row r="171" spans="1:65" s="2" customFormat="1" ht="14.45" customHeight="1">
      <c r="A171" s="33"/>
      <c r="B171" s="145"/>
      <c r="C171" s="146" t="s">
        <v>245</v>
      </c>
      <c r="D171" s="146" t="s">
        <v>165</v>
      </c>
      <c r="E171" s="147" t="s">
        <v>246</v>
      </c>
      <c r="F171" s="148" t="s">
        <v>247</v>
      </c>
      <c r="G171" s="149" t="s">
        <v>211</v>
      </c>
      <c r="H171" s="150">
        <v>18.934999999999999</v>
      </c>
      <c r="I171" s="151"/>
      <c r="J171" s="152">
        <f>ROUND(I171*H171,2)</f>
        <v>0</v>
      </c>
      <c r="K171" s="148" t="s">
        <v>221</v>
      </c>
      <c r="L171" s="34"/>
      <c r="M171" s="153" t="s">
        <v>1</v>
      </c>
      <c r="N171" s="154" t="s">
        <v>42</v>
      </c>
      <c r="O171" s="59"/>
      <c r="P171" s="155">
        <f>O171*H171</f>
        <v>0</v>
      </c>
      <c r="Q171" s="155">
        <v>0</v>
      </c>
      <c r="R171" s="155">
        <f>Q171*H171</f>
        <v>0</v>
      </c>
      <c r="S171" s="155">
        <v>0</v>
      </c>
      <c r="T171" s="156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57" t="s">
        <v>170</v>
      </c>
      <c r="AT171" s="157" t="s">
        <v>165</v>
      </c>
      <c r="AU171" s="157" t="s">
        <v>88</v>
      </c>
      <c r="AY171" s="18" t="s">
        <v>163</v>
      </c>
      <c r="BE171" s="158">
        <f>IF(N171="základní",J171,0)</f>
        <v>0</v>
      </c>
      <c r="BF171" s="158">
        <f>IF(N171="snížená",J171,0)</f>
        <v>0</v>
      </c>
      <c r="BG171" s="158">
        <f>IF(N171="zákl. přenesená",J171,0)</f>
        <v>0</v>
      </c>
      <c r="BH171" s="158">
        <f>IF(N171="sníž. přenesená",J171,0)</f>
        <v>0</v>
      </c>
      <c r="BI171" s="158">
        <f>IF(N171="nulová",J171,0)</f>
        <v>0</v>
      </c>
      <c r="BJ171" s="18" t="s">
        <v>85</v>
      </c>
      <c r="BK171" s="158">
        <f>ROUND(I171*H171,2)</f>
        <v>0</v>
      </c>
      <c r="BL171" s="18" t="s">
        <v>170</v>
      </c>
      <c r="BM171" s="157" t="s">
        <v>248</v>
      </c>
    </row>
    <row r="172" spans="1:65" s="2" customFormat="1" ht="14.45" customHeight="1">
      <c r="A172" s="33"/>
      <c r="B172" s="145"/>
      <c r="C172" s="146" t="s">
        <v>249</v>
      </c>
      <c r="D172" s="146" t="s">
        <v>165</v>
      </c>
      <c r="E172" s="147" t="s">
        <v>250</v>
      </c>
      <c r="F172" s="148" t="s">
        <v>251</v>
      </c>
      <c r="G172" s="149" t="s">
        <v>168</v>
      </c>
      <c r="H172" s="150">
        <v>5.5</v>
      </c>
      <c r="I172" s="151"/>
      <c r="J172" s="152">
        <f>ROUND(I172*H172,2)</f>
        <v>0</v>
      </c>
      <c r="K172" s="148" t="s">
        <v>169</v>
      </c>
      <c r="L172" s="34"/>
      <c r="M172" s="153" t="s">
        <v>1</v>
      </c>
      <c r="N172" s="154" t="s">
        <v>42</v>
      </c>
      <c r="O172" s="59"/>
      <c r="P172" s="155">
        <f>O172*H172</f>
        <v>0</v>
      </c>
      <c r="Q172" s="155">
        <v>3.6900000000000002E-2</v>
      </c>
      <c r="R172" s="155">
        <f>Q172*H172</f>
        <v>0.20295000000000002</v>
      </c>
      <c r="S172" s="155">
        <v>0</v>
      </c>
      <c r="T172" s="156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57" t="s">
        <v>170</v>
      </c>
      <c r="AT172" s="157" t="s">
        <v>165</v>
      </c>
      <c r="AU172" s="157" t="s">
        <v>88</v>
      </c>
      <c r="AY172" s="18" t="s">
        <v>163</v>
      </c>
      <c r="BE172" s="158">
        <f>IF(N172="základní",J172,0)</f>
        <v>0</v>
      </c>
      <c r="BF172" s="158">
        <f>IF(N172="snížená",J172,0)</f>
        <v>0</v>
      </c>
      <c r="BG172" s="158">
        <f>IF(N172="zákl. přenesená",J172,0)</f>
        <v>0</v>
      </c>
      <c r="BH172" s="158">
        <f>IF(N172="sníž. přenesená",J172,0)</f>
        <v>0</v>
      </c>
      <c r="BI172" s="158">
        <f>IF(N172="nulová",J172,0)</f>
        <v>0</v>
      </c>
      <c r="BJ172" s="18" t="s">
        <v>85</v>
      </c>
      <c r="BK172" s="158">
        <f>ROUND(I172*H172,2)</f>
        <v>0</v>
      </c>
      <c r="BL172" s="18" t="s">
        <v>170</v>
      </c>
      <c r="BM172" s="157" t="s">
        <v>252</v>
      </c>
    </row>
    <row r="173" spans="1:65" s="13" customFormat="1" ht="11.25">
      <c r="B173" s="159"/>
      <c r="D173" s="160" t="s">
        <v>172</v>
      </c>
      <c r="E173" s="161" t="s">
        <v>1</v>
      </c>
      <c r="F173" s="162" t="s">
        <v>253</v>
      </c>
      <c r="H173" s="163">
        <v>5</v>
      </c>
      <c r="I173" s="164"/>
      <c r="L173" s="159"/>
      <c r="M173" s="165"/>
      <c r="N173" s="166"/>
      <c r="O173" s="166"/>
      <c r="P173" s="166"/>
      <c r="Q173" s="166"/>
      <c r="R173" s="166"/>
      <c r="S173" s="166"/>
      <c r="T173" s="167"/>
      <c r="AT173" s="161" t="s">
        <v>172</v>
      </c>
      <c r="AU173" s="161" t="s">
        <v>88</v>
      </c>
      <c r="AV173" s="13" t="s">
        <v>88</v>
      </c>
      <c r="AW173" s="13" t="s">
        <v>32</v>
      </c>
      <c r="AX173" s="13" t="s">
        <v>77</v>
      </c>
      <c r="AY173" s="161" t="s">
        <v>163</v>
      </c>
    </row>
    <row r="174" spans="1:65" s="14" customFormat="1" ht="11.25">
      <c r="B174" s="168"/>
      <c r="D174" s="160" t="s">
        <v>172</v>
      </c>
      <c r="E174" s="169" t="s">
        <v>102</v>
      </c>
      <c r="F174" s="170" t="s">
        <v>173</v>
      </c>
      <c r="H174" s="171">
        <v>5</v>
      </c>
      <c r="I174" s="172"/>
      <c r="L174" s="168"/>
      <c r="M174" s="173"/>
      <c r="N174" s="174"/>
      <c r="O174" s="174"/>
      <c r="P174" s="174"/>
      <c r="Q174" s="174"/>
      <c r="R174" s="174"/>
      <c r="S174" s="174"/>
      <c r="T174" s="175"/>
      <c r="AT174" s="169" t="s">
        <v>172</v>
      </c>
      <c r="AU174" s="169" t="s">
        <v>88</v>
      </c>
      <c r="AV174" s="14" t="s">
        <v>170</v>
      </c>
      <c r="AW174" s="14" t="s">
        <v>32</v>
      </c>
      <c r="AX174" s="14" t="s">
        <v>77</v>
      </c>
      <c r="AY174" s="169" t="s">
        <v>163</v>
      </c>
    </row>
    <row r="175" spans="1:65" s="13" customFormat="1" ht="11.25">
      <c r="B175" s="159"/>
      <c r="D175" s="160" t="s">
        <v>172</v>
      </c>
      <c r="E175" s="161" t="s">
        <v>1</v>
      </c>
      <c r="F175" s="162" t="s">
        <v>254</v>
      </c>
      <c r="H175" s="163">
        <v>5.5</v>
      </c>
      <c r="I175" s="164"/>
      <c r="L175" s="159"/>
      <c r="M175" s="165"/>
      <c r="N175" s="166"/>
      <c r="O175" s="166"/>
      <c r="P175" s="166"/>
      <c r="Q175" s="166"/>
      <c r="R175" s="166"/>
      <c r="S175" s="166"/>
      <c r="T175" s="167"/>
      <c r="AT175" s="161" t="s">
        <v>172</v>
      </c>
      <c r="AU175" s="161" t="s">
        <v>88</v>
      </c>
      <c r="AV175" s="13" t="s">
        <v>88</v>
      </c>
      <c r="AW175" s="13" t="s">
        <v>32</v>
      </c>
      <c r="AX175" s="13" t="s">
        <v>77</v>
      </c>
      <c r="AY175" s="161" t="s">
        <v>163</v>
      </c>
    </row>
    <row r="176" spans="1:65" s="14" customFormat="1" ht="11.25">
      <c r="B176" s="168"/>
      <c r="D176" s="160" t="s">
        <v>172</v>
      </c>
      <c r="E176" s="169" t="s">
        <v>104</v>
      </c>
      <c r="F176" s="170" t="s">
        <v>173</v>
      </c>
      <c r="H176" s="171">
        <v>5.5</v>
      </c>
      <c r="I176" s="172"/>
      <c r="L176" s="168"/>
      <c r="M176" s="173"/>
      <c r="N176" s="174"/>
      <c r="O176" s="174"/>
      <c r="P176" s="174"/>
      <c r="Q176" s="174"/>
      <c r="R176" s="174"/>
      <c r="S176" s="174"/>
      <c r="T176" s="175"/>
      <c r="AT176" s="169" t="s">
        <v>172</v>
      </c>
      <c r="AU176" s="169" t="s">
        <v>88</v>
      </c>
      <c r="AV176" s="14" t="s">
        <v>170</v>
      </c>
      <c r="AW176" s="14" t="s">
        <v>32</v>
      </c>
      <c r="AX176" s="14" t="s">
        <v>85</v>
      </c>
      <c r="AY176" s="169" t="s">
        <v>163</v>
      </c>
    </row>
    <row r="177" spans="1:65" s="2" customFormat="1" ht="14.45" customHeight="1">
      <c r="A177" s="33"/>
      <c r="B177" s="145"/>
      <c r="C177" s="146" t="s">
        <v>255</v>
      </c>
      <c r="D177" s="146" t="s">
        <v>165</v>
      </c>
      <c r="E177" s="147" t="s">
        <v>256</v>
      </c>
      <c r="F177" s="148" t="s">
        <v>257</v>
      </c>
      <c r="G177" s="149" t="s">
        <v>258</v>
      </c>
      <c r="H177" s="150">
        <v>8.25</v>
      </c>
      <c r="I177" s="151"/>
      <c r="J177" s="152">
        <f>ROUND(I177*H177,2)</f>
        <v>0</v>
      </c>
      <c r="K177" s="148" t="s">
        <v>169</v>
      </c>
      <c r="L177" s="34"/>
      <c r="M177" s="153" t="s">
        <v>1</v>
      </c>
      <c r="N177" s="154" t="s">
        <v>42</v>
      </c>
      <c r="O177" s="59"/>
      <c r="P177" s="155">
        <f>O177*H177</f>
        <v>0</v>
      </c>
      <c r="Q177" s="155">
        <v>0</v>
      </c>
      <c r="R177" s="155">
        <f>Q177*H177</f>
        <v>0</v>
      </c>
      <c r="S177" s="155">
        <v>0</v>
      </c>
      <c r="T177" s="156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57" t="s">
        <v>170</v>
      </c>
      <c r="AT177" s="157" t="s">
        <v>165</v>
      </c>
      <c r="AU177" s="157" t="s">
        <v>88</v>
      </c>
      <c r="AY177" s="18" t="s">
        <v>163</v>
      </c>
      <c r="BE177" s="158">
        <f>IF(N177="základní",J177,0)</f>
        <v>0</v>
      </c>
      <c r="BF177" s="158">
        <f>IF(N177="snížená",J177,0)</f>
        <v>0</v>
      </c>
      <c r="BG177" s="158">
        <f>IF(N177="zákl. přenesená",J177,0)</f>
        <v>0</v>
      </c>
      <c r="BH177" s="158">
        <f>IF(N177="sníž. přenesená",J177,0)</f>
        <v>0</v>
      </c>
      <c r="BI177" s="158">
        <f>IF(N177="nulová",J177,0)</f>
        <v>0</v>
      </c>
      <c r="BJ177" s="18" t="s">
        <v>85</v>
      </c>
      <c r="BK177" s="158">
        <f>ROUND(I177*H177,2)</f>
        <v>0</v>
      </c>
      <c r="BL177" s="18" t="s">
        <v>170</v>
      </c>
      <c r="BM177" s="157" t="s">
        <v>259</v>
      </c>
    </row>
    <row r="178" spans="1:65" s="13" customFormat="1" ht="11.25">
      <c r="B178" s="159"/>
      <c r="D178" s="160" t="s">
        <v>172</v>
      </c>
      <c r="E178" s="161" t="s">
        <v>1</v>
      </c>
      <c r="F178" s="162" t="s">
        <v>260</v>
      </c>
      <c r="H178" s="163">
        <v>8.25</v>
      </c>
      <c r="I178" s="164"/>
      <c r="L178" s="159"/>
      <c r="M178" s="165"/>
      <c r="N178" s="166"/>
      <c r="O178" s="166"/>
      <c r="P178" s="166"/>
      <c r="Q178" s="166"/>
      <c r="R178" s="166"/>
      <c r="S178" s="166"/>
      <c r="T178" s="167"/>
      <c r="AT178" s="161" t="s">
        <v>172</v>
      </c>
      <c r="AU178" s="161" t="s">
        <v>88</v>
      </c>
      <c r="AV178" s="13" t="s">
        <v>88</v>
      </c>
      <c r="AW178" s="13" t="s">
        <v>32</v>
      </c>
      <c r="AX178" s="13" t="s">
        <v>77</v>
      </c>
      <c r="AY178" s="161" t="s">
        <v>163</v>
      </c>
    </row>
    <row r="179" spans="1:65" s="14" customFormat="1" ht="11.25">
      <c r="B179" s="168"/>
      <c r="D179" s="160" t="s">
        <v>172</v>
      </c>
      <c r="E179" s="169" t="s">
        <v>116</v>
      </c>
      <c r="F179" s="170" t="s">
        <v>173</v>
      </c>
      <c r="H179" s="171">
        <v>8.25</v>
      </c>
      <c r="I179" s="172"/>
      <c r="L179" s="168"/>
      <c r="M179" s="173"/>
      <c r="N179" s="174"/>
      <c r="O179" s="174"/>
      <c r="P179" s="174"/>
      <c r="Q179" s="174"/>
      <c r="R179" s="174"/>
      <c r="S179" s="174"/>
      <c r="T179" s="175"/>
      <c r="AT179" s="169" t="s">
        <v>172</v>
      </c>
      <c r="AU179" s="169" t="s">
        <v>88</v>
      </c>
      <c r="AV179" s="14" t="s">
        <v>170</v>
      </c>
      <c r="AW179" s="14" t="s">
        <v>32</v>
      </c>
      <c r="AX179" s="14" t="s">
        <v>85</v>
      </c>
      <c r="AY179" s="169" t="s">
        <v>163</v>
      </c>
    </row>
    <row r="180" spans="1:65" s="2" customFormat="1" ht="14.45" customHeight="1">
      <c r="A180" s="33"/>
      <c r="B180" s="145"/>
      <c r="C180" s="146" t="s">
        <v>261</v>
      </c>
      <c r="D180" s="146" t="s">
        <v>165</v>
      </c>
      <c r="E180" s="147" t="s">
        <v>262</v>
      </c>
      <c r="F180" s="148" t="s">
        <v>263</v>
      </c>
      <c r="G180" s="149" t="s">
        <v>258</v>
      </c>
      <c r="H180" s="150">
        <v>5.7750000000000004</v>
      </c>
      <c r="I180" s="151"/>
      <c r="J180" s="152">
        <f>ROUND(I180*H180,2)</f>
        <v>0</v>
      </c>
      <c r="K180" s="148" t="s">
        <v>169</v>
      </c>
      <c r="L180" s="34"/>
      <c r="M180" s="153" t="s">
        <v>1</v>
      </c>
      <c r="N180" s="154" t="s">
        <v>42</v>
      </c>
      <c r="O180" s="59"/>
      <c r="P180" s="155">
        <f>O180*H180</f>
        <v>0</v>
      </c>
      <c r="Q180" s="155">
        <v>0</v>
      </c>
      <c r="R180" s="155">
        <f>Q180*H180</f>
        <v>0</v>
      </c>
      <c r="S180" s="155">
        <v>0</v>
      </c>
      <c r="T180" s="156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57" t="s">
        <v>170</v>
      </c>
      <c r="AT180" s="157" t="s">
        <v>165</v>
      </c>
      <c r="AU180" s="157" t="s">
        <v>88</v>
      </c>
      <c r="AY180" s="18" t="s">
        <v>163</v>
      </c>
      <c r="BE180" s="158">
        <f>IF(N180="základní",J180,0)</f>
        <v>0</v>
      </c>
      <c r="BF180" s="158">
        <f>IF(N180="snížená",J180,0)</f>
        <v>0</v>
      </c>
      <c r="BG180" s="158">
        <f>IF(N180="zákl. přenesená",J180,0)</f>
        <v>0</v>
      </c>
      <c r="BH180" s="158">
        <f>IF(N180="sníž. přenesená",J180,0)</f>
        <v>0</v>
      </c>
      <c r="BI180" s="158">
        <f>IF(N180="nulová",J180,0)</f>
        <v>0</v>
      </c>
      <c r="BJ180" s="18" t="s">
        <v>85</v>
      </c>
      <c r="BK180" s="158">
        <f>ROUND(I180*H180,2)</f>
        <v>0</v>
      </c>
      <c r="BL180" s="18" t="s">
        <v>170</v>
      </c>
      <c r="BM180" s="157" t="s">
        <v>264</v>
      </c>
    </row>
    <row r="181" spans="1:65" s="13" customFormat="1" ht="11.25">
      <c r="B181" s="159"/>
      <c r="D181" s="160" t="s">
        <v>172</v>
      </c>
      <c r="E181" s="161" t="s">
        <v>1</v>
      </c>
      <c r="F181" s="162" t="s">
        <v>265</v>
      </c>
      <c r="H181" s="163">
        <v>5.7750000000000004</v>
      </c>
      <c r="I181" s="164"/>
      <c r="L181" s="159"/>
      <c r="M181" s="165"/>
      <c r="N181" s="166"/>
      <c r="O181" s="166"/>
      <c r="P181" s="166"/>
      <c r="Q181" s="166"/>
      <c r="R181" s="166"/>
      <c r="S181" s="166"/>
      <c r="T181" s="167"/>
      <c r="AT181" s="161" t="s">
        <v>172</v>
      </c>
      <c r="AU181" s="161" t="s">
        <v>88</v>
      </c>
      <c r="AV181" s="13" t="s">
        <v>88</v>
      </c>
      <c r="AW181" s="13" t="s">
        <v>32</v>
      </c>
      <c r="AX181" s="13" t="s">
        <v>85</v>
      </c>
      <c r="AY181" s="161" t="s">
        <v>163</v>
      </c>
    </row>
    <row r="182" spans="1:65" s="2" customFormat="1" ht="14.45" customHeight="1">
      <c r="A182" s="33"/>
      <c r="B182" s="145"/>
      <c r="C182" s="146" t="s">
        <v>7</v>
      </c>
      <c r="D182" s="146" t="s">
        <v>165</v>
      </c>
      <c r="E182" s="147" t="s">
        <v>266</v>
      </c>
      <c r="F182" s="148" t="s">
        <v>267</v>
      </c>
      <c r="G182" s="149" t="s">
        <v>258</v>
      </c>
      <c r="H182" s="150">
        <v>2.4750000000000001</v>
      </c>
      <c r="I182" s="151"/>
      <c r="J182" s="152">
        <f>ROUND(I182*H182,2)</f>
        <v>0</v>
      </c>
      <c r="K182" s="148" t="s">
        <v>169</v>
      </c>
      <c r="L182" s="34"/>
      <c r="M182" s="153" t="s">
        <v>1</v>
      </c>
      <c r="N182" s="154" t="s">
        <v>42</v>
      </c>
      <c r="O182" s="59"/>
      <c r="P182" s="155">
        <f>O182*H182</f>
        <v>0</v>
      </c>
      <c r="Q182" s="155">
        <v>0</v>
      </c>
      <c r="R182" s="155">
        <f>Q182*H182</f>
        <v>0</v>
      </c>
      <c r="S182" s="155">
        <v>0</v>
      </c>
      <c r="T182" s="156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57" t="s">
        <v>170</v>
      </c>
      <c r="AT182" s="157" t="s">
        <v>165</v>
      </c>
      <c r="AU182" s="157" t="s">
        <v>88</v>
      </c>
      <c r="AY182" s="18" t="s">
        <v>163</v>
      </c>
      <c r="BE182" s="158">
        <f>IF(N182="základní",J182,0)</f>
        <v>0</v>
      </c>
      <c r="BF182" s="158">
        <f>IF(N182="snížená",J182,0)</f>
        <v>0</v>
      </c>
      <c r="BG182" s="158">
        <f>IF(N182="zákl. přenesená",J182,0)</f>
        <v>0</v>
      </c>
      <c r="BH182" s="158">
        <f>IF(N182="sníž. přenesená",J182,0)</f>
        <v>0</v>
      </c>
      <c r="BI182" s="158">
        <f>IF(N182="nulová",J182,0)</f>
        <v>0</v>
      </c>
      <c r="BJ182" s="18" t="s">
        <v>85</v>
      </c>
      <c r="BK182" s="158">
        <f>ROUND(I182*H182,2)</f>
        <v>0</v>
      </c>
      <c r="BL182" s="18" t="s">
        <v>170</v>
      </c>
      <c r="BM182" s="157" t="s">
        <v>268</v>
      </c>
    </row>
    <row r="183" spans="1:65" s="13" customFormat="1" ht="11.25">
      <c r="B183" s="159"/>
      <c r="D183" s="160" t="s">
        <v>172</v>
      </c>
      <c r="E183" s="161" t="s">
        <v>1</v>
      </c>
      <c r="F183" s="162" t="s">
        <v>269</v>
      </c>
      <c r="H183" s="163">
        <v>2.4750000000000001</v>
      </c>
      <c r="I183" s="164"/>
      <c r="L183" s="159"/>
      <c r="M183" s="165"/>
      <c r="N183" s="166"/>
      <c r="O183" s="166"/>
      <c r="P183" s="166"/>
      <c r="Q183" s="166"/>
      <c r="R183" s="166"/>
      <c r="S183" s="166"/>
      <c r="T183" s="167"/>
      <c r="AT183" s="161" t="s">
        <v>172</v>
      </c>
      <c r="AU183" s="161" t="s">
        <v>88</v>
      </c>
      <c r="AV183" s="13" t="s">
        <v>88</v>
      </c>
      <c r="AW183" s="13" t="s">
        <v>32</v>
      </c>
      <c r="AX183" s="13" t="s">
        <v>85</v>
      </c>
      <c r="AY183" s="161" t="s">
        <v>163</v>
      </c>
    </row>
    <row r="184" spans="1:65" s="2" customFormat="1" ht="14.45" customHeight="1">
      <c r="A184" s="33"/>
      <c r="B184" s="145"/>
      <c r="C184" s="146" t="s">
        <v>270</v>
      </c>
      <c r="D184" s="146" t="s">
        <v>165</v>
      </c>
      <c r="E184" s="147" t="s">
        <v>271</v>
      </c>
      <c r="F184" s="148" t="s">
        <v>272</v>
      </c>
      <c r="G184" s="149" t="s">
        <v>258</v>
      </c>
      <c r="H184" s="150">
        <v>216.102</v>
      </c>
      <c r="I184" s="151"/>
      <c r="J184" s="152">
        <f>ROUND(I184*H184,2)</f>
        <v>0</v>
      </c>
      <c r="K184" s="148" t="s">
        <v>169</v>
      </c>
      <c r="L184" s="34"/>
      <c r="M184" s="153" t="s">
        <v>1</v>
      </c>
      <c r="N184" s="154" t="s">
        <v>42</v>
      </c>
      <c r="O184" s="59"/>
      <c r="P184" s="155">
        <f>O184*H184</f>
        <v>0</v>
      </c>
      <c r="Q184" s="155">
        <v>0</v>
      </c>
      <c r="R184" s="155">
        <f>Q184*H184</f>
        <v>0</v>
      </c>
      <c r="S184" s="155">
        <v>0</v>
      </c>
      <c r="T184" s="156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57" t="s">
        <v>170</v>
      </c>
      <c r="AT184" s="157" t="s">
        <v>165</v>
      </c>
      <c r="AU184" s="157" t="s">
        <v>88</v>
      </c>
      <c r="AY184" s="18" t="s">
        <v>163</v>
      </c>
      <c r="BE184" s="158">
        <f>IF(N184="základní",J184,0)</f>
        <v>0</v>
      </c>
      <c r="BF184" s="158">
        <f>IF(N184="snížená",J184,0)</f>
        <v>0</v>
      </c>
      <c r="BG184" s="158">
        <f>IF(N184="zákl. přenesená",J184,0)</f>
        <v>0</v>
      </c>
      <c r="BH184" s="158">
        <f>IF(N184="sníž. přenesená",J184,0)</f>
        <v>0</v>
      </c>
      <c r="BI184" s="158">
        <f>IF(N184="nulová",J184,0)</f>
        <v>0</v>
      </c>
      <c r="BJ184" s="18" t="s">
        <v>85</v>
      </c>
      <c r="BK184" s="158">
        <f>ROUND(I184*H184,2)</f>
        <v>0</v>
      </c>
      <c r="BL184" s="18" t="s">
        <v>170</v>
      </c>
      <c r="BM184" s="157" t="s">
        <v>273</v>
      </c>
    </row>
    <row r="185" spans="1:65" s="15" customFormat="1" ht="11.25">
      <c r="B185" s="176"/>
      <c r="D185" s="160" t="s">
        <v>172</v>
      </c>
      <c r="E185" s="177" t="s">
        <v>1</v>
      </c>
      <c r="F185" s="178" t="s">
        <v>274</v>
      </c>
      <c r="H185" s="177" t="s">
        <v>1</v>
      </c>
      <c r="I185" s="179"/>
      <c r="L185" s="176"/>
      <c r="M185" s="180"/>
      <c r="N185" s="181"/>
      <c r="O185" s="181"/>
      <c r="P185" s="181"/>
      <c r="Q185" s="181"/>
      <c r="R185" s="181"/>
      <c r="S185" s="181"/>
      <c r="T185" s="182"/>
      <c r="AT185" s="177" t="s">
        <v>172</v>
      </c>
      <c r="AU185" s="177" t="s">
        <v>88</v>
      </c>
      <c r="AV185" s="15" t="s">
        <v>85</v>
      </c>
      <c r="AW185" s="15" t="s">
        <v>32</v>
      </c>
      <c r="AX185" s="15" t="s">
        <v>77</v>
      </c>
      <c r="AY185" s="177" t="s">
        <v>163</v>
      </c>
    </row>
    <row r="186" spans="1:65" s="13" customFormat="1" ht="11.25">
      <c r="B186" s="159"/>
      <c r="D186" s="160" t="s">
        <v>172</v>
      </c>
      <c r="E186" s="161" t="s">
        <v>1</v>
      </c>
      <c r="F186" s="162" t="s">
        <v>275</v>
      </c>
      <c r="H186" s="163">
        <v>1.361</v>
      </c>
      <c r="I186" s="164"/>
      <c r="L186" s="159"/>
      <c r="M186" s="165"/>
      <c r="N186" s="166"/>
      <c r="O186" s="166"/>
      <c r="P186" s="166"/>
      <c r="Q186" s="166"/>
      <c r="R186" s="166"/>
      <c r="S186" s="166"/>
      <c r="T186" s="167"/>
      <c r="AT186" s="161" t="s">
        <v>172</v>
      </c>
      <c r="AU186" s="161" t="s">
        <v>88</v>
      </c>
      <c r="AV186" s="13" t="s">
        <v>88</v>
      </c>
      <c r="AW186" s="13" t="s">
        <v>32</v>
      </c>
      <c r="AX186" s="13" t="s">
        <v>77</v>
      </c>
      <c r="AY186" s="161" t="s">
        <v>163</v>
      </c>
    </row>
    <row r="187" spans="1:65" s="13" customFormat="1" ht="11.25">
      <c r="B187" s="159"/>
      <c r="D187" s="160" t="s">
        <v>172</v>
      </c>
      <c r="E187" s="161" t="s">
        <v>1</v>
      </c>
      <c r="F187" s="162" t="s">
        <v>276</v>
      </c>
      <c r="H187" s="163">
        <v>84.322999999999993</v>
      </c>
      <c r="I187" s="164"/>
      <c r="L187" s="159"/>
      <c r="M187" s="165"/>
      <c r="N187" s="166"/>
      <c r="O187" s="166"/>
      <c r="P187" s="166"/>
      <c r="Q187" s="166"/>
      <c r="R187" s="166"/>
      <c r="S187" s="166"/>
      <c r="T187" s="167"/>
      <c r="AT187" s="161" t="s">
        <v>172</v>
      </c>
      <c r="AU187" s="161" t="s">
        <v>88</v>
      </c>
      <c r="AV187" s="13" t="s">
        <v>88</v>
      </c>
      <c r="AW187" s="13" t="s">
        <v>32</v>
      </c>
      <c r="AX187" s="13" t="s">
        <v>77</v>
      </c>
      <c r="AY187" s="161" t="s">
        <v>163</v>
      </c>
    </row>
    <row r="188" spans="1:65" s="13" customFormat="1" ht="11.25">
      <c r="B188" s="159"/>
      <c r="D188" s="160" t="s">
        <v>172</v>
      </c>
      <c r="E188" s="161" t="s">
        <v>1</v>
      </c>
      <c r="F188" s="162" t="s">
        <v>277</v>
      </c>
      <c r="H188" s="163">
        <v>77.22</v>
      </c>
      <c r="I188" s="164"/>
      <c r="L188" s="159"/>
      <c r="M188" s="165"/>
      <c r="N188" s="166"/>
      <c r="O188" s="166"/>
      <c r="P188" s="166"/>
      <c r="Q188" s="166"/>
      <c r="R188" s="166"/>
      <c r="S188" s="166"/>
      <c r="T188" s="167"/>
      <c r="AT188" s="161" t="s">
        <v>172</v>
      </c>
      <c r="AU188" s="161" t="s">
        <v>88</v>
      </c>
      <c r="AV188" s="13" t="s">
        <v>88</v>
      </c>
      <c r="AW188" s="13" t="s">
        <v>32</v>
      </c>
      <c r="AX188" s="13" t="s">
        <v>77</v>
      </c>
      <c r="AY188" s="161" t="s">
        <v>163</v>
      </c>
    </row>
    <row r="189" spans="1:65" s="13" customFormat="1" ht="11.25">
      <c r="B189" s="159"/>
      <c r="D189" s="160" t="s">
        <v>172</v>
      </c>
      <c r="E189" s="161" t="s">
        <v>1</v>
      </c>
      <c r="F189" s="162" t="s">
        <v>278</v>
      </c>
      <c r="H189" s="163">
        <v>13.504</v>
      </c>
      <c r="I189" s="164"/>
      <c r="L189" s="159"/>
      <c r="M189" s="165"/>
      <c r="N189" s="166"/>
      <c r="O189" s="166"/>
      <c r="P189" s="166"/>
      <c r="Q189" s="166"/>
      <c r="R189" s="166"/>
      <c r="S189" s="166"/>
      <c r="T189" s="167"/>
      <c r="AT189" s="161" t="s">
        <v>172</v>
      </c>
      <c r="AU189" s="161" t="s">
        <v>88</v>
      </c>
      <c r="AV189" s="13" t="s">
        <v>88</v>
      </c>
      <c r="AW189" s="13" t="s">
        <v>32</v>
      </c>
      <c r="AX189" s="13" t="s">
        <v>77</v>
      </c>
      <c r="AY189" s="161" t="s">
        <v>163</v>
      </c>
    </row>
    <row r="190" spans="1:65" s="13" customFormat="1" ht="11.25">
      <c r="B190" s="159"/>
      <c r="D190" s="160" t="s">
        <v>172</v>
      </c>
      <c r="E190" s="161" t="s">
        <v>1</v>
      </c>
      <c r="F190" s="162" t="s">
        <v>279</v>
      </c>
      <c r="H190" s="163">
        <v>14.678000000000001</v>
      </c>
      <c r="I190" s="164"/>
      <c r="L190" s="159"/>
      <c r="M190" s="165"/>
      <c r="N190" s="166"/>
      <c r="O190" s="166"/>
      <c r="P190" s="166"/>
      <c r="Q190" s="166"/>
      <c r="R190" s="166"/>
      <c r="S190" s="166"/>
      <c r="T190" s="167"/>
      <c r="AT190" s="161" t="s">
        <v>172</v>
      </c>
      <c r="AU190" s="161" t="s">
        <v>88</v>
      </c>
      <c r="AV190" s="13" t="s">
        <v>88</v>
      </c>
      <c r="AW190" s="13" t="s">
        <v>32</v>
      </c>
      <c r="AX190" s="13" t="s">
        <v>77</v>
      </c>
      <c r="AY190" s="161" t="s">
        <v>163</v>
      </c>
    </row>
    <row r="191" spans="1:65" s="13" customFormat="1" ht="11.25">
      <c r="B191" s="159"/>
      <c r="D191" s="160" t="s">
        <v>172</v>
      </c>
      <c r="E191" s="161" t="s">
        <v>1</v>
      </c>
      <c r="F191" s="162" t="s">
        <v>280</v>
      </c>
      <c r="H191" s="163">
        <v>2.4950000000000001</v>
      </c>
      <c r="I191" s="164"/>
      <c r="L191" s="159"/>
      <c r="M191" s="165"/>
      <c r="N191" s="166"/>
      <c r="O191" s="166"/>
      <c r="P191" s="166"/>
      <c r="Q191" s="166"/>
      <c r="R191" s="166"/>
      <c r="S191" s="166"/>
      <c r="T191" s="167"/>
      <c r="AT191" s="161" t="s">
        <v>172</v>
      </c>
      <c r="AU191" s="161" t="s">
        <v>88</v>
      </c>
      <c r="AV191" s="13" t="s">
        <v>88</v>
      </c>
      <c r="AW191" s="13" t="s">
        <v>32</v>
      </c>
      <c r="AX191" s="13" t="s">
        <v>77</v>
      </c>
      <c r="AY191" s="161" t="s">
        <v>163</v>
      </c>
    </row>
    <row r="192" spans="1:65" s="13" customFormat="1" ht="11.25">
      <c r="B192" s="159"/>
      <c r="D192" s="160" t="s">
        <v>172</v>
      </c>
      <c r="E192" s="161" t="s">
        <v>1</v>
      </c>
      <c r="F192" s="162" t="s">
        <v>281</v>
      </c>
      <c r="H192" s="163">
        <v>5.5110000000000001</v>
      </c>
      <c r="I192" s="164"/>
      <c r="L192" s="159"/>
      <c r="M192" s="165"/>
      <c r="N192" s="166"/>
      <c r="O192" s="166"/>
      <c r="P192" s="166"/>
      <c r="Q192" s="166"/>
      <c r="R192" s="166"/>
      <c r="S192" s="166"/>
      <c r="T192" s="167"/>
      <c r="AT192" s="161" t="s">
        <v>172</v>
      </c>
      <c r="AU192" s="161" t="s">
        <v>88</v>
      </c>
      <c r="AV192" s="13" t="s">
        <v>88</v>
      </c>
      <c r="AW192" s="13" t="s">
        <v>32</v>
      </c>
      <c r="AX192" s="13" t="s">
        <v>77</v>
      </c>
      <c r="AY192" s="161" t="s">
        <v>163</v>
      </c>
    </row>
    <row r="193" spans="1:65" s="13" customFormat="1" ht="11.25">
      <c r="B193" s="159"/>
      <c r="D193" s="160" t="s">
        <v>172</v>
      </c>
      <c r="E193" s="161" t="s">
        <v>1</v>
      </c>
      <c r="F193" s="162" t="s">
        <v>282</v>
      </c>
      <c r="H193" s="163">
        <v>0.89100000000000001</v>
      </c>
      <c r="I193" s="164"/>
      <c r="L193" s="159"/>
      <c r="M193" s="165"/>
      <c r="N193" s="166"/>
      <c r="O193" s="166"/>
      <c r="P193" s="166"/>
      <c r="Q193" s="166"/>
      <c r="R193" s="166"/>
      <c r="S193" s="166"/>
      <c r="T193" s="167"/>
      <c r="AT193" s="161" t="s">
        <v>172</v>
      </c>
      <c r="AU193" s="161" t="s">
        <v>88</v>
      </c>
      <c r="AV193" s="13" t="s">
        <v>88</v>
      </c>
      <c r="AW193" s="13" t="s">
        <v>32</v>
      </c>
      <c r="AX193" s="13" t="s">
        <v>77</v>
      </c>
      <c r="AY193" s="161" t="s">
        <v>163</v>
      </c>
    </row>
    <row r="194" spans="1:65" s="13" customFormat="1" ht="11.25">
      <c r="B194" s="159"/>
      <c r="D194" s="160" t="s">
        <v>172</v>
      </c>
      <c r="E194" s="161" t="s">
        <v>1</v>
      </c>
      <c r="F194" s="162" t="s">
        <v>283</v>
      </c>
      <c r="H194" s="163">
        <v>63.817</v>
      </c>
      <c r="I194" s="164"/>
      <c r="L194" s="159"/>
      <c r="M194" s="165"/>
      <c r="N194" s="166"/>
      <c r="O194" s="166"/>
      <c r="P194" s="166"/>
      <c r="Q194" s="166"/>
      <c r="R194" s="166"/>
      <c r="S194" s="166"/>
      <c r="T194" s="167"/>
      <c r="AT194" s="161" t="s">
        <v>172</v>
      </c>
      <c r="AU194" s="161" t="s">
        <v>88</v>
      </c>
      <c r="AV194" s="13" t="s">
        <v>88</v>
      </c>
      <c r="AW194" s="13" t="s">
        <v>32</v>
      </c>
      <c r="AX194" s="13" t="s">
        <v>77</v>
      </c>
      <c r="AY194" s="161" t="s">
        <v>163</v>
      </c>
    </row>
    <row r="195" spans="1:65" s="15" customFormat="1" ht="11.25">
      <c r="B195" s="176"/>
      <c r="D195" s="160" t="s">
        <v>172</v>
      </c>
      <c r="E195" s="177" t="s">
        <v>1</v>
      </c>
      <c r="F195" s="178" t="s">
        <v>284</v>
      </c>
      <c r="H195" s="177" t="s">
        <v>1</v>
      </c>
      <c r="I195" s="179"/>
      <c r="L195" s="176"/>
      <c r="M195" s="180"/>
      <c r="N195" s="181"/>
      <c r="O195" s="181"/>
      <c r="P195" s="181"/>
      <c r="Q195" s="181"/>
      <c r="R195" s="181"/>
      <c r="S195" s="181"/>
      <c r="T195" s="182"/>
      <c r="AT195" s="177" t="s">
        <v>172</v>
      </c>
      <c r="AU195" s="177" t="s">
        <v>88</v>
      </c>
      <c r="AV195" s="15" t="s">
        <v>85</v>
      </c>
      <c r="AW195" s="15" t="s">
        <v>32</v>
      </c>
      <c r="AX195" s="15" t="s">
        <v>77</v>
      </c>
      <c r="AY195" s="177" t="s">
        <v>163</v>
      </c>
    </row>
    <row r="196" spans="1:65" s="13" customFormat="1" ht="11.25">
      <c r="B196" s="159"/>
      <c r="D196" s="160" t="s">
        <v>172</v>
      </c>
      <c r="E196" s="161" t="s">
        <v>1</v>
      </c>
      <c r="F196" s="162" t="s">
        <v>285</v>
      </c>
      <c r="H196" s="163">
        <v>89.667000000000002</v>
      </c>
      <c r="I196" s="164"/>
      <c r="L196" s="159"/>
      <c r="M196" s="165"/>
      <c r="N196" s="166"/>
      <c r="O196" s="166"/>
      <c r="P196" s="166"/>
      <c r="Q196" s="166"/>
      <c r="R196" s="166"/>
      <c r="S196" s="166"/>
      <c r="T196" s="167"/>
      <c r="AT196" s="161" t="s">
        <v>172</v>
      </c>
      <c r="AU196" s="161" t="s">
        <v>88</v>
      </c>
      <c r="AV196" s="13" t="s">
        <v>88</v>
      </c>
      <c r="AW196" s="13" t="s">
        <v>32</v>
      </c>
      <c r="AX196" s="13" t="s">
        <v>77</v>
      </c>
      <c r="AY196" s="161" t="s">
        <v>163</v>
      </c>
    </row>
    <row r="197" spans="1:65" s="16" customFormat="1" ht="11.25">
      <c r="B197" s="183"/>
      <c r="D197" s="160" t="s">
        <v>172</v>
      </c>
      <c r="E197" s="184" t="s">
        <v>129</v>
      </c>
      <c r="F197" s="185" t="s">
        <v>286</v>
      </c>
      <c r="H197" s="186">
        <v>353.46699999999998</v>
      </c>
      <c r="I197" s="187"/>
      <c r="L197" s="183"/>
      <c r="M197" s="188"/>
      <c r="N197" s="189"/>
      <c r="O197" s="189"/>
      <c r="P197" s="189"/>
      <c r="Q197" s="189"/>
      <c r="R197" s="189"/>
      <c r="S197" s="189"/>
      <c r="T197" s="190"/>
      <c r="AT197" s="184" t="s">
        <v>172</v>
      </c>
      <c r="AU197" s="184" t="s">
        <v>88</v>
      </c>
      <c r="AV197" s="16" t="s">
        <v>177</v>
      </c>
      <c r="AW197" s="16" t="s">
        <v>32</v>
      </c>
      <c r="AX197" s="16" t="s">
        <v>77</v>
      </c>
      <c r="AY197" s="184" t="s">
        <v>163</v>
      </c>
    </row>
    <row r="198" spans="1:65" s="15" customFormat="1" ht="11.25">
      <c r="B198" s="176"/>
      <c r="D198" s="160" t="s">
        <v>172</v>
      </c>
      <c r="E198" s="177" t="s">
        <v>1</v>
      </c>
      <c r="F198" s="178" t="s">
        <v>287</v>
      </c>
      <c r="H198" s="177" t="s">
        <v>1</v>
      </c>
      <c r="I198" s="179"/>
      <c r="L198" s="176"/>
      <c r="M198" s="180"/>
      <c r="N198" s="181"/>
      <c r="O198" s="181"/>
      <c r="P198" s="181"/>
      <c r="Q198" s="181"/>
      <c r="R198" s="181"/>
      <c r="S198" s="181"/>
      <c r="T198" s="182"/>
      <c r="AT198" s="177" t="s">
        <v>172</v>
      </c>
      <c r="AU198" s="177" t="s">
        <v>88</v>
      </c>
      <c r="AV198" s="15" t="s">
        <v>85</v>
      </c>
      <c r="AW198" s="15" t="s">
        <v>32</v>
      </c>
      <c r="AX198" s="15" t="s">
        <v>77</v>
      </c>
      <c r="AY198" s="177" t="s">
        <v>163</v>
      </c>
    </row>
    <row r="199" spans="1:65" s="13" customFormat="1" ht="11.25">
      <c r="B199" s="159"/>
      <c r="D199" s="160" t="s">
        <v>172</v>
      </c>
      <c r="E199" s="161" t="s">
        <v>1</v>
      </c>
      <c r="F199" s="162" t="s">
        <v>288</v>
      </c>
      <c r="H199" s="163">
        <v>-20.937999999999999</v>
      </c>
      <c r="I199" s="164"/>
      <c r="L199" s="159"/>
      <c r="M199" s="165"/>
      <c r="N199" s="166"/>
      <c r="O199" s="166"/>
      <c r="P199" s="166"/>
      <c r="Q199" s="166"/>
      <c r="R199" s="166"/>
      <c r="S199" s="166"/>
      <c r="T199" s="167"/>
      <c r="AT199" s="161" t="s">
        <v>172</v>
      </c>
      <c r="AU199" s="161" t="s">
        <v>88</v>
      </c>
      <c r="AV199" s="13" t="s">
        <v>88</v>
      </c>
      <c r="AW199" s="13" t="s">
        <v>32</v>
      </c>
      <c r="AX199" s="13" t="s">
        <v>77</v>
      </c>
      <c r="AY199" s="161" t="s">
        <v>163</v>
      </c>
    </row>
    <row r="200" spans="1:65" s="13" customFormat="1" ht="11.25">
      <c r="B200" s="159"/>
      <c r="D200" s="160" t="s">
        <v>172</v>
      </c>
      <c r="E200" s="161" t="s">
        <v>1</v>
      </c>
      <c r="F200" s="162" t="s">
        <v>289</v>
      </c>
      <c r="H200" s="163">
        <v>-11.28</v>
      </c>
      <c r="I200" s="164"/>
      <c r="L200" s="159"/>
      <c r="M200" s="165"/>
      <c r="N200" s="166"/>
      <c r="O200" s="166"/>
      <c r="P200" s="166"/>
      <c r="Q200" s="166"/>
      <c r="R200" s="166"/>
      <c r="S200" s="166"/>
      <c r="T200" s="167"/>
      <c r="AT200" s="161" t="s">
        <v>172</v>
      </c>
      <c r="AU200" s="161" t="s">
        <v>88</v>
      </c>
      <c r="AV200" s="13" t="s">
        <v>88</v>
      </c>
      <c r="AW200" s="13" t="s">
        <v>32</v>
      </c>
      <c r="AX200" s="13" t="s">
        <v>77</v>
      </c>
      <c r="AY200" s="161" t="s">
        <v>163</v>
      </c>
    </row>
    <row r="201" spans="1:65" s="13" customFormat="1" ht="11.25">
      <c r="B201" s="159"/>
      <c r="D201" s="160" t="s">
        <v>172</v>
      </c>
      <c r="E201" s="161" t="s">
        <v>1</v>
      </c>
      <c r="F201" s="162" t="s">
        <v>290</v>
      </c>
      <c r="H201" s="163">
        <v>-4.282</v>
      </c>
      <c r="I201" s="164"/>
      <c r="L201" s="159"/>
      <c r="M201" s="165"/>
      <c r="N201" s="166"/>
      <c r="O201" s="166"/>
      <c r="P201" s="166"/>
      <c r="Q201" s="166"/>
      <c r="R201" s="166"/>
      <c r="S201" s="166"/>
      <c r="T201" s="167"/>
      <c r="AT201" s="161" t="s">
        <v>172</v>
      </c>
      <c r="AU201" s="161" t="s">
        <v>88</v>
      </c>
      <c r="AV201" s="13" t="s">
        <v>88</v>
      </c>
      <c r="AW201" s="13" t="s">
        <v>32</v>
      </c>
      <c r="AX201" s="13" t="s">
        <v>77</v>
      </c>
      <c r="AY201" s="161" t="s">
        <v>163</v>
      </c>
    </row>
    <row r="202" spans="1:65" s="13" customFormat="1" ht="11.25">
      <c r="B202" s="159"/>
      <c r="D202" s="160" t="s">
        <v>172</v>
      </c>
      <c r="E202" s="161" t="s">
        <v>1</v>
      </c>
      <c r="F202" s="162" t="s">
        <v>291</v>
      </c>
      <c r="H202" s="163">
        <v>-8.25</v>
      </c>
      <c r="I202" s="164"/>
      <c r="L202" s="159"/>
      <c r="M202" s="165"/>
      <c r="N202" s="166"/>
      <c r="O202" s="166"/>
      <c r="P202" s="166"/>
      <c r="Q202" s="166"/>
      <c r="R202" s="166"/>
      <c r="S202" s="166"/>
      <c r="T202" s="167"/>
      <c r="AT202" s="161" t="s">
        <v>172</v>
      </c>
      <c r="AU202" s="161" t="s">
        <v>88</v>
      </c>
      <c r="AV202" s="13" t="s">
        <v>88</v>
      </c>
      <c r="AW202" s="13" t="s">
        <v>32</v>
      </c>
      <c r="AX202" s="13" t="s">
        <v>77</v>
      </c>
      <c r="AY202" s="161" t="s">
        <v>163</v>
      </c>
    </row>
    <row r="203" spans="1:65" s="14" customFormat="1" ht="11.25">
      <c r="B203" s="168"/>
      <c r="D203" s="160" t="s">
        <v>172</v>
      </c>
      <c r="E203" s="169" t="s">
        <v>131</v>
      </c>
      <c r="F203" s="170" t="s">
        <v>173</v>
      </c>
      <c r="H203" s="171">
        <v>308.71699999999998</v>
      </c>
      <c r="I203" s="172"/>
      <c r="L203" s="168"/>
      <c r="M203" s="173"/>
      <c r="N203" s="174"/>
      <c r="O203" s="174"/>
      <c r="P203" s="174"/>
      <c r="Q203" s="174"/>
      <c r="R203" s="174"/>
      <c r="S203" s="174"/>
      <c r="T203" s="175"/>
      <c r="AT203" s="169" t="s">
        <v>172</v>
      </c>
      <c r="AU203" s="169" t="s">
        <v>88</v>
      </c>
      <c r="AV203" s="14" t="s">
        <v>170</v>
      </c>
      <c r="AW203" s="14" t="s">
        <v>32</v>
      </c>
      <c r="AX203" s="14" t="s">
        <v>77</v>
      </c>
      <c r="AY203" s="169" t="s">
        <v>163</v>
      </c>
    </row>
    <row r="204" spans="1:65" s="13" customFormat="1" ht="11.25">
      <c r="B204" s="159"/>
      <c r="D204" s="160" t="s">
        <v>172</v>
      </c>
      <c r="E204" s="161" t="s">
        <v>1</v>
      </c>
      <c r="F204" s="162" t="s">
        <v>292</v>
      </c>
      <c r="H204" s="163">
        <v>216.102</v>
      </c>
      <c r="I204" s="164"/>
      <c r="L204" s="159"/>
      <c r="M204" s="165"/>
      <c r="N204" s="166"/>
      <c r="O204" s="166"/>
      <c r="P204" s="166"/>
      <c r="Q204" s="166"/>
      <c r="R204" s="166"/>
      <c r="S204" s="166"/>
      <c r="T204" s="167"/>
      <c r="AT204" s="161" t="s">
        <v>172</v>
      </c>
      <c r="AU204" s="161" t="s">
        <v>88</v>
      </c>
      <c r="AV204" s="13" t="s">
        <v>88</v>
      </c>
      <c r="AW204" s="13" t="s">
        <v>32</v>
      </c>
      <c r="AX204" s="13" t="s">
        <v>85</v>
      </c>
      <c r="AY204" s="161" t="s">
        <v>163</v>
      </c>
    </row>
    <row r="205" spans="1:65" s="2" customFormat="1" ht="14.45" customHeight="1">
      <c r="A205" s="33"/>
      <c r="B205" s="145"/>
      <c r="C205" s="146" t="s">
        <v>293</v>
      </c>
      <c r="D205" s="146" t="s">
        <v>165</v>
      </c>
      <c r="E205" s="147" t="s">
        <v>294</v>
      </c>
      <c r="F205" s="148" t="s">
        <v>295</v>
      </c>
      <c r="G205" s="149" t="s">
        <v>258</v>
      </c>
      <c r="H205" s="150">
        <v>92.614999999999995</v>
      </c>
      <c r="I205" s="151"/>
      <c r="J205" s="152">
        <f>ROUND(I205*H205,2)</f>
        <v>0</v>
      </c>
      <c r="K205" s="148" t="s">
        <v>169</v>
      </c>
      <c r="L205" s="34"/>
      <c r="M205" s="153" t="s">
        <v>1</v>
      </c>
      <c r="N205" s="154" t="s">
        <v>42</v>
      </c>
      <c r="O205" s="59"/>
      <c r="P205" s="155">
        <f>O205*H205</f>
        <v>0</v>
      </c>
      <c r="Q205" s="155">
        <v>0</v>
      </c>
      <c r="R205" s="155">
        <f>Q205*H205</f>
        <v>0</v>
      </c>
      <c r="S205" s="155">
        <v>0</v>
      </c>
      <c r="T205" s="156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57" t="s">
        <v>170</v>
      </c>
      <c r="AT205" s="157" t="s">
        <v>165</v>
      </c>
      <c r="AU205" s="157" t="s">
        <v>88</v>
      </c>
      <c r="AY205" s="18" t="s">
        <v>163</v>
      </c>
      <c r="BE205" s="158">
        <f>IF(N205="základní",J205,0)</f>
        <v>0</v>
      </c>
      <c r="BF205" s="158">
        <f>IF(N205="snížená",J205,0)</f>
        <v>0</v>
      </c>
      <c r="BG205" s="158">
        <f>IF(N205="zákl. přenesená",J205,0)</f>
        <v>0</v>
      </c>
      <c r="BH205" s="158">
        <f>IF(N205="sníž. přenesená",J205,0)</f>
        <v>0</v>
      </c>
      <c r="BI205" s="158">
        <f>IF(N205="nulová",J205,0)</f>
        <v>0</v>
      </c>
      <c r="BJ205" s="18" t="s">
        <v>85</v>
      </c>
      <c r="BK205" s="158">
        <f>ROUND(I205*H205,2)</f>
        <v>0</v>
      </c>
      <c r="BL205" s="18" t="s">
        <v>170</v>
      </c>
      <c r="BM205" s="157" t="s">
        <v>296</v>
      </c>
    </row>
    <row r="206" spans="1:65" s="13" customFormat="1" ht="11.25">
      <c r="B206" s="159"/>
      <c r="D206" s="160" t="s">
        <v>172</v>
      </c>
      <c r="E206" s="161" t="s">
        <v>1</v>
      </c>
      <c r="F206" s="162" t="s">
        <v>297</v>
      </c>
      <c r="H206" s="163">
        <v>92.614999999999995</v>
      </c>
      <c r="I206" s="164"/>
      <c r="L206" s="159"/>
      <c r="M206" s="165"/>
      <c r="N206" s="166"/>
      <c r="O206" s="166"/>
      <c r="P206" s="166"/>
      <c r="Q206" s="166"/>
      <c r="R206" s="166"/>
      <c r="S206" s="166"/>
      <c r="T206" s="167"/>
      <c r="AT206" s="161" t="s">
        <v>172</v>
      </c>
      <c r="AU206" s="161" t="s">
        <v>88</v>
      </c>
      <c r="AV206" s="13" t="s">
        <v>88</v>
      </c>
      <c r="AW206" s="13" t="s">
        <v>32</v>
      </c>
      <c r="AX206" s="13" t="s">
        <v>85</v>
      </c>
      <c r="AY206" s="161" t="s">
        <v>163</v>
      </c>
    </row>
    <row r="207" spans="1:65" s="2" customFormat="1" ht="14.45" customHeight="1">
      <c r="A207" s="33"/>
      <c r="B207" s="145"/>
      <c r="C207" s="146" t="s">
        <v>298</v>
      </c>
      <c r="D207" s="146" t="s">
        <v>165</v>
      </c>
      <c r="E207" s="147" t="s">
        <v>299</v>
      </c>
      <c r="F207" s="148" t="s">
        <v>300</v>
      </c>
      <c r="G207" s="149" t="s">
        <v>183</v>
      </c>
      <c r="H207" s="150">
        <v>612.47500000000002</v>
      </c>
      <c r="I207" s="151"/>
      <c r="J207" s="152">
        <f>ROUND(I207*H207,2)</f>
        <v>0</v>
      </c>
      <c r="K207" s="148" t="s">
        <v>169</v>
      </c>
      <c r="L207" s="34"/>
      <c r="M207" s="153" t="s">
        <v>1</v>
      </c>
      <c r="N207" s="154" t="s">
        <v>42</v>
      </c>
      <c r="O207" s="59"/>
      <c r="P207" s="155">
        <f>O207*H207</f>
        <v>0</v>
      </c>
      <c r="Q207" s="155">
        <v>8.4999999999999995E-4</v>
      </c>
      <c r="R207" s="155">
        <f>Q207*H207</f>
        <v>0.52060375000000003</v>
      </c>
      <c r="S207" s="155">
        <v>0</v>
      </c>
      <c r="T207" s="156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57" t="s">
        <v>170</v>
      </c>
      <c r="AT207" s="157" t="s">
        <v>165</v>
      </c>
      <c r="AU207" s="157" t="s">
        <v>88</v>
      </c>
      <c r="AY207" s="18" t="s">
        <v>163</v>
      </c>
      <c r="BE207" s="158">
        <f>IF(N207="základní",J207,0)</f>
        <v>0</v>
      </c>
      <c r="BF207" s="158">
        <f>IF(N207="snížená",J207,0)</f>
        <v>0</v>
      </c>
      <c r="BG207" s="158">
        <f>IF(N207="zákl. přenesená",J207,0)</f>
        <v>0</v>
      </c>
      <c r="BH207" s="158">
        <f>IF(N207="sníž. přenesená",J207,0)</f>
        <v>0</v>
      </c>
      <c r="BI207" s="158">
        <f>IF(N207="nulová",J207,0)</f>
        <v>0</v>
      </c>
      <c r="BJ207" s="18" t="s">
        <v>85</v>
      </c>
      <c r="BK207" s="158">
        <f>ROUND(I207*H207,2)</f>
        <v>0</v>
      </c>
      <c r="BL207" s="18" t="s">
        <v>170</v>
      </c>
      <c r="BM207" s="157" t="s">
        <v>301</v>
      </c>
    </row>
    <row r="208" spans="1:65" s="15" customFormat="1" ht="11.25">
      <c r="B208" s="176"/>
      <c r="D208" s="160" t="s">
        <v>172</v>
      </c>
      <c r="E208" s="177" t="s">
        <v>1</v>
      </c>
      <c r="F208" s="178" t="s">
        <v>274</v>
      </c>
      <c r="H208" s="177" t="s">
        <v>1</v>
      </c>
      <c r="I208" s="179"/>
      <c r="L208" s="176"/>
      <c r="M208" s="180"/>
      <c r="N208" s="181"/>
      <c r="O208" s="181"/>
      <c r="P208" s="181"/>
      <c r="Q208" s="181"/>
      <c r="R208" s="181"/>
      <c r="S208" s="181"/>
      <c r="T208" s="182"/>
      <c r="AT208" s="177" t="s">
        <v>172</v>
      </c>
      <c r="AU208" s="177" t="s">
        <v>88</v>
      </c>
      <c r="AV208" s="15" t="s">
        <v>85</v>
      </c>
      <c r="AW208" s="15" t="s">
        <v>32</v>
      </c>
      <c r="AX208" s="15" t="s">
        <v>77</v>
      </c>
      <c r="AY208" s="177" t="s">
        <v>163</v>
      </c>
    </row>
    <row r="209" spans="1:65" s="13" customFormat="1" ht="11.25">
      <c r="B209" s="159"/>
      <c r="D209" s="160" t="s">
        <v>172</v>
      </c>
      <c r="E209" s="161" t="s">
        <v>1</v>
      </c>
      <c r="F209" s="162" t="s">
        <v>302</v>
      </c>
      <c r="H209" s="163">
        <v>2.4750000000000001</v>
      </c>
      <c r="I209" s="164"/>
      <c r="L209" s="159"/>
      <c r="M209" s="165"/>
      <c r="N209" s="166"/>
      <c r="O209" s="166"/>
      <c r="P209" s="166"/>
      <c r="Q209" s="166"/>
      <c r="R209" s="166"/>
      <c r="S209" s="166"/>
      <c r="T209" s="167"/>
      <c r="AT209" s="161" t="s">
        <v>172</v>
      </c>
      <c r="AU209" s="161" t="s">
        <v>88</v>
      </c>
      <c r="AV209" s="13" t="s">
        <v>88</v>
      </c>
      <c r="AW209" s="13" t="s">
        <v>32</v>
      </c>
      <c r="AX209" s="13" t="s">
        <v>77</v>
      </c>
      <c r="AY209" s="161" t="s">
        <v>163</v>
      </c>
    </row>
    <row r="210" spans="1:65" s="13" customFormat="1" ht="11.25">
      <c r="B210" s="159"/>
      <c r="D210" s="160" t="s">
        <v>172</v>
      </c>
      <c r="E210" s="161" t="s">
        <v>1</v>
      </c>
      <c r="F210" s="162" t="s">
        <v>303</v>
      </c>
      <c r="H210" s="163">
        <v>153.31399999999999</v>
      </c>
      <c r="I210" s="164"/>
      <c r="L210" s="159"/>
      <c r="M210" s="165"/>
      <c r="N210" s="166"/>
      <c r="O210" s="166"/>
      <c r="P210" s="166"/>
      <c r="Q210" s="166"/>
      <c r="R210" s="166"/>
      <c r="S210" s="166"/>
      <c r="T210" s="167"/>
      <c r="AT210" s="161" t="s">
        <v>172</v>
      </c>
      <c r="AU210" s="161" t="s">
        <v>88</v>
      </c>
      <c r="AV210" s="13" t="s">
        <v>88</v>
      </c>
      <c r="AW210" s="13" t="s">
        <v>32</v>
      </c>
      <c r="AX210" s="13" t="s">
        <v>77</v>
      </c>
      <c r="AY210" s="161" t="s">
        <v>163</v>
      </c>
    </row>
    <row r="211" spans="1:65" s="13" customFormat="1" ht="11.25">
      <c r="B211" s="159"/>
      <c r="D211" s="160" t="s">
        <v>172</v>
      </c>
      <c r="E211" s="161" t="s">
        <v>1</v>
      </c>
      <c r="F211" s="162" t="s">
        <v>304</v>
      </c>
      <c r="H211" s="163">
        <v>140.4</v>
      </c>
      <c r="I211" s="164"/>
      <c r="L211" s="159"/>
      <c r="M211" s="165"/>
      <c r="N211" s="166"/>
      <c r="O211" s="166"/>
      <c r="P211" s="166"/>
      <c r="Q211" s="166"/>
      <c r="R211" s="166"/>
      <c r="S211" s="166"/>
      <c r="T211" s="167"/>
      <c r="AT211" s="161" t="s">
        <v>172</v>
      </c>
      <c r="AU211" s="161" t="s">
        <v>88</v>
      </c>
      <c r="AV211" s="13" t="s">
        <v>88</v>
      </c>
      <c r="AW211" s="13" t="s">
        <v>32</v>
      </c>
      <c r="AX211" s="13" t="s">
        <v>77</v>
      </c>
      <c r="AY211" s="161" t="s">
        <v>163</v>
      </c>
    </row>
    <row r="212" spans="1:65" s="13" customFormat="1" ht="11.25">
      <c r="B212" s="159"/>
      <c r="D212" s="160" t="s">
        <v>172</v>
      </c>
      <c r="E212" s="161" t="s">
        <v>1</v>
      </c>
      <c r="F212" s="162" t="s">
        <v>305</v>
      </c>
      <c r="H212" s="163">
        <v>24.552</v>
      </c>
      <c r="I212" s="164"/>
      <c r="L212" s="159"/>
      <c r="M212" s="165"/>
      <c r="N212" s="166"/>
      <c r="O212" s="166"/>
      <c r="P212" s="166"/>
      <c r="Q212" s="166"/>
      <c r="R212" s="166"/>
      <c r="S212" s="166"/>
      <c r="T212" s="167"/>
      <c r="AT212" s="161" t="s">
        <v>172</v>
      </c>
      <c r="AU212" s="161" t="s">
        <v>88</v>
      </c>
      <c r="AV212" s="13" t="s">
        <v>88</v>
      </c>
      <c r="AW212" s="13" t="s">
        <v>32</v>
      </c>
      <c r="AX212" s="13" t="s">
        <v>77</v>
      </c>
      <c r="AY212" s="161" t="s">
        <v>163</v>
      </c>
    </row>
    <row r="213" spans="1:65" s="13" customFormat="1" ht="11.25">
      <c r="B213" s="159"/>
      <c r="D213" s="160" t="s">
        <v>172</v>
      </c>
      <c r="E213" s="161" t="s">
        <v>1</v>
      </c>
      <c r="F213" s="162" t="s">
        <v>306</v>
      </c>
      <c r="H213" s="163">
        <v>26.687999999999999</v>
      </c>
      <c r="I213" s="164"/>
      <c r="L213" s="159"/>
      <c r="M213" s="165"/>
      <c r="N213" s="166"/>
      <c r="O213" s="166"/>
      <c r="P213" s="166"/>
      <c r="Q213" s="166"/>
      <c r="R213" s="166"/>
      <c r="S213" s="166"/>
      <c r="T213" s="167"/>
      <c r="AT213" s="161" t="s">
        <v>172</v>
      </c>
      <c r="AU213" s="161" t="s">
        <v>88</v>
      </c>
      <c r="AV213" s="13" t="s">
        <v>88</v>
      </c>
      <c r="AW213" s="13" t="s">
        <v>32</v>
      </c>
      <c r="AX213" s="13" t="s">
        <v>77</v>
      </c>
      <c r="AY213" s="161" t="s">
        <v>163</v>
      </c>
    </row>
    <row r="214" spans="1:65" s="13" customFormat="1" ht="11.25">
      <c r="B214" s="159"/>
      <c r="D214" s="160" t="s">
        <v>172</v>
      </c>
      <c r="E214" s="161" t="s">
        <v>1</v>
      </c>
      <c r="F214" s="162" t="s">
        <v>307</v>
      </c>
      <c r="H214" s="163">
        <v>4.5359999999999996</v>
      </c>
      <c r="I214" s="164"/>
      <c r="L214" s="159"/>
      <c r="M214" s="165"/>
      <c r="N214" s="166"/>
      <c r="O214" s="166"/>
      <c r="P214" s="166"/>
      <c r="Q214" s="166"/>
      <c r="R214" s="166"/>
      <c r="S214" s="166"/>
      <c r="T214" s="167"/>
      <c r="AT214" s="161" t="s">
        <v>172</v>
      </c>
      <c r="AU214" s="161" t="s">
        <v>88</v>
      </c>
      <c r="AV214" s="13" t="s">
        <v>88</v>
      </c>
      <c r="AW214" s="13" t="s">
        <v>32</v>
      </c>
      <c r="AX214" s="13" t="s">
        <v>77</v>
      </c>
      <c r="AY214" s="161" t="s">
        <v>163</v>
      </c>
    </row>
    <row r="215" spans="1:65" s="13" customFormat="1" ht="11.25">
      <c r="B215" s="159"/>
      <c r="D215" s="160" t="s">
        <v>172</v>
      </c>
      <c r="E215" s="161" t="s">
        <v>1</v>
      </c>
      <c r="F215" s="162" t="s">
        <v>308</v>
      </c>
      <c r="H215" s="163">
        <v>10.02</v>
      </c>
      <c r="I215" s="164"/>
      <c r="L215" s="159"/>
      <c r="M215" s="165"/>
      <c r="N215" s="166"/>
      <c r="O215" s="166"/>
      <c r="P215" s="166"/>
      <c r="Q215" s="166"/>
      <c r="R215" s="166"/>
      <c r="S215" s="166"/>
      <c r="T215" s="167"/>
      <c r="AT215" s="161" t="s">
        <v>172</v>
      </c>
      <c r="AU215" s="161" t="s">
        <v>88</v>
      </c>
      <c r="AV215" s="13" t="s">
        <v>88</v>
      </c>
      <c r="AW215" s="13" t="s">
        <v>32</v>
      </c>
      <c r="AX215" s="13" t="s">
        <v>77</v>
      </c>
      <c r="AY215" s="161" t="s">
        <v>163</v>
      </c>
    </row>
    <row r="216" spans="1:65" s="13" customFormat="1" ht="11.25">
      <c r="B216" s="159"/>
      <c r="D216" s="160" t="s">
        <v>172</v>
      </c>
      <c r="E216" s="161" t="s">
        <v>1</v>
      </c>
      <c r="F216" s="162" t="s">
        <v>309</v>
      </c>
      <c r="H216" s="163">
        <v>1.62</v>
      </c>
      <c r="I216" s="164"/>
      <c r="L216" s="159"/>
      <c r="M216" s="165"/>
      <c r="N216" s="166"/>
      <c r="O216" s="166"/>
      <c r="P216" s="166"/>
      <c r="Q216" s="166"/>
      <c r="R216" s="166"/>
      <c r="S216" s="166"/>
      <c r="T216" s="167"/>
      <c r="AT216" s="161" t="s">
        <v>172</v>
      </c>
      <c r="AU216" s="161" t="s">
        <v>88</v>
      </c>
      <c r="AV216" s="13" t="s">
        <v>88</v>
      </c>
      <c r="AW216" s="13" t="s">
        <v>32</v>
      </c>
      <c r="AX216" s="13" t="s">
        <v>77</v>
      </c>
      <c r="AY216" s="161" t="s">
        <v>163</v>
      </c>
    </row>
    <row r="217" spans="1:65" s="13" customFormat="1" ht="11.25">
      <c r="B217" s="159"/>
      <c r="D217" s="160" t="s">
        <v>172</v>
      </c>
      <c r="E217" s="161" t="s">
        <v>1</v>
      </c>
      <c r="F217" s="162" t="s">
        <v>310</v>
      </c>
      <c r="H217" s="163">
        <v>116.03</v>
      </c>
      <c r="I217" s="164"/>
      <c r="L217" s="159"/>
      <c r="M217" s="165"/>
      <c r="N217" s="166"/>
      <c r="O217" s="166"/>
      <c r="P217" s="166"/>
      <c r="Q217" s="166"/>
      <c r="R217" s="166"/>
      <c r="S217" s="166"/>
      <c r="T217" s="167"/>
      <c r="AT217" s="161" t="s">
        <v>172</v>
      </c>
      <c r="AU217" s="161" t="s">
        <v>88</v>
      </c>
      <c r="AV217" s="13" t="s">
        <v>88</v>
      </c>
      <c r="AW217" s="13" t="s">
        <v>32</v>
      </c>
      <c r="AX217" s="13" t="s">
        <v>77</v>
      </c>
      <c r="AY217" s="161" t="s">
        <v>163</v>
      </c>
    </row>
    <row r="218" spans="1:65" s="15" customFormat="1" ht="11.25">
      <c r="B218" s="176"/>
      <c r="D218" s="160" t="s">
        <v>172</v>
      </c>
      <c r="E218" s="177" t="s">
        <v>1</v>
      </c>
      <c r="F218" s="178" t="s">
        <v>284</v>
      </c>
      <c r="H218" s="177" t="s">
        <v>1</v>
      </c>
      <c r="I218" s="179"/>
      <c r="L218" s="176"/>
      <c r="M218" s="180"/>
      <c r="N218" s="181"/>
      <c r="O218" s="181"/>
      <c r="P218" s="181"/>
      <c r="Q218" s="181"/>
      <c r="R218" s="181"/>
      <c r="S218" s="181"/>
      <c r="T218" s="182"/>
      <c r="AT218" s="177" t="s">
        <v>172</v>
      </c>
      <c r="AU218" s="177" t="s">
        <v>88</v>
      </c>
      <c r="AV218" s="15" t="s">
        <v>85</v>
      </c>
      <c r="AW218" s="15" t="s">
        <v>32</v>
      </c>
      <c r="AX218" s="15" t="s">
        <v>77</v>
      </c>
      <c r="AY218" s="177" t="s">
        <v>163</v>
      </c>
    </row>
    <row r="219" spans="1:65" s="13" customFormat="1" ht="11.25">
      <c r="B219" s="159"/>
      <c r="D219" s="160" t="s">
        <v>172</v>
      </c>
      <c r="E219" s="161" t="s">
        <v>1</v>
      </c>
      <c r="F219" s="162" t="s">
        <v>311</v>
      </c>
      <c r="H219" s="163">
        <v>132.84</v>
      </c>
      <c r="I219" s="164"/>
      <c r="L219" s="159"/>
      <c r="M219" s="165"/>
      <c r="N219" s="166"/>
      <c r="O219" s="166"/>
      <c r="P219" s="166"/>
      <c r="Q219" s="166"/>
      <c r="R219" s="166"/>
      <c r="S219" s="166"/>
      <c r="T219" s="167"/>
      <c r="AT219" s="161" t="s">
        <v>172</v>
      </c>
      <c r="AU219" s="161" t="s">
        <v>88</v>
      </c>
      <c r="AV219" s="13" t="s">
        <v>88</v>
      </c>
      <c r="AW219" s="13" t="s">
        <v>32</v>
      </c>
      <c r="AX219" s="13" t="s">
        <v>77</v>
      </c>
      <c r="AY219" s="161" t="s">
        <v>163</v>
      </c>
    </row>
    <row r="220" spans="1:65" s="14" customFormat="1" ht="11.25">
      <c r="B220" s="168"/>
      <c r="D220" s="160" t="s">
        <v>172</v>
      </c>
      <c r="E220" s="169" t="s">
        <v>1</v>
      </c>
      <c r="F220" s="170" t="s">
        <v>173</v>
      </c>
      <c r="H220" s="171">
        <v>612.47500000000002</v>
      </c>
      <c r="I220" s="172"/>
      <c r="L220" s="168"/>
      <c r="M220" s="173"/>
      <c r="N220" s="174"/>
      <c r="O220" s="174"/>
      <c r="P220" s="174"/>
      <c r="Q220" s="174"/>
      <c r="R220" s="174"/>
      <c r="S220" s="174"/>
      <c r="T220" s="175"/>
      <c r="AT220" s="169" t="s">
        <v>172</v>
      </c>
      <c r="AU220" s="169" t="s">
        <v>88</v>
      </c>
      <c r="AV220" s="14" t="s">
        <v>170</v>
      </c>
      <c r="AW220" s="14" t="s">
        <v>32</v>
      </c>
      <c r="AX220" s="14" t="s">
        <v>85</v>
      </c>
      <c r="AY220" s="169" t="s">
        <v>163</v>
      </c>
    </row>
    <row r="221" spans="1:65" s="2" customFormat="1" ht="14.45" customHeight="1">
      <c r="A221" s="33"/>
      <c r="B221" s="145"/>
      <c r="C221" s="146" t="s">
        <v>312</v>
      </c>
      <c r="D221" s="146" t="s">
        <v>165</v>
      </c>
      <c r="E221" s="147" t="s">
        <v>313</v>
      </c>
      <c r="F221" s="148" t="s">
        <v>314</v>
      </c>
      <c r="G221" s="149" t="s">
        <v>183</v>
      </c>
      <c r="H221" s="150">
        <v>612.47500000000002</v>
      </c>
      <c r="I221" s="151"/>
      <c r="J221" s="152">
        <f>ROUND(I221*H221,2)</f>
        <v>0</v>
      </c>
      <c r="K221" s="148" t="s">
        <v>169</v>
      </c>
      <c r="L221" s="34"/>
      <c r="M221" s="153" t="s">
        <v>1</v>
      </c>
      <c r="N221" s="154" t="s">
        <v>42</v>
      </c>
      <c r="O221" s="59"/>
      <c r="P221" s="155">
        <f>O221*H221</f>
        <v>0</v>
      </c>
      <c r="Q221" s="155">
        <v>0</v>
      </c>
      <c r="R221" s="155">
        <f>Q221*H221</f>
        <v>0</v>
      </c>
      <c r="S221" s="155">
        <v>0</v>
      </c>
      <c r="T221" s="156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57" t="s">
        <v>170</v>
      </c>
      <c r="AT221" s="157" t="s">
        <v>165</v>
      </c>
      <c r="AU221" s="157" t="s">
        <v>88</v>
      </c>
      <c r="AY221" s="18" t="s">
        <v>163</v>
      </c>
      <c r="BE221" s="158">
        <f>IF(N221="základní",J221,0)</f>
        <v>0</v>
      </c>
      <c r="BF221" s="158">
        <f>IF(N221="snížená",J221,0)</f>
        <v>0</v>
      </c>
      <c r="BG221" s="158">
        <f>IF(N221="zákl. přenesená",J221,0)</f>
        <v>0</v>
      </c>
      <c r="BH221" s="158">
        <f>IF(N221="sníž. přenesená",J221,0)</f>
        <v>0</v>
      </c>
      <c r="BI221" s="158">
        <f>IF(N221="nulová",J221,0)</f>
        <v>0</v>
      </c>
      <c r="BJ221" s="18" t="s">
        <v>85</v>
      </c>
      <c r="BK221" s="158">
        <f>ROUND(I221*H221,2)</f>
        <v>0</v>
      </c>
      <c r="BL221" s="18" t="s">
        <v>170</v>
      </c>
      <c r="BM221" s="157" t="s">
        <v>315</v>
      </c>
    </row>
    <row r="222" spans="1:65" s="2" customFormat="1" ht="14.45" customHeight="1">
      <c r="A222" s="33"/>
      <c r="B222" s="145"/>
      <c r="C222" s="146" t="s">
        <v>316</v>
      </c>
      <c r="D222" s="146" t="s">
        <v>165</v>
      </c>
      <c r="E222" s="147" t="s">
        <v>317</v>
      </c>
      <c r="F222" s="148" t="s">
        <v>318</v>
      </c>
      <c r="G222" s="149" t="s">
        <v>258</v>
      </c>
      <c r="H222" s="150">
        <v>174.09200000000001</v>
      </c>
      <c r="I222" s="151"/>
      <c r="J222" s="152">
        <f>ROUND(I222*H222,2)</f>
        <v>0</v>
      </c>
      <c r="K222" s="148" t="s">
        <v>169</v>
      </c>
      <c r="L222" s="34"/>
      <c r="M222" s="153" t="s">
        <v>1</v>
      </c>
      <c r="N222" s="154" t="s">
        <v>42</v>
      </c>
      <c r="O222" s="59"/>
      <c r="P222" s="155">
        <f>O222*H222</f>
        <v>0</v>
      </c>
      <c r="Q222" s="155">
        <v>0</v>
      </c>
      <c r="R222" s="155">
        <f>Q222*H222</f>
        <v>0</v>
      </c>
      <c r="S222" s="155">
        <v>0</v>
      </c>
      <c r="T222" s="156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57" t="s">
        <v>170</v>
      </c>
      <c r="AT222" s="157" t="s">
        <v>165</v>
      </c>
      <c r="AU222" s="157" t="s">
        <v>88</v>
      </c>
      <c r="AY222" s="18" t="s">
        <v>163</v>
      </c>
      <c r="BE222" s="158">
        <f>IF(N222="základní",J222,0)</f>
        <v>0</v>
      </c>
      <c r="BF222" s="158">
        <f>IF(N222="snížená",J222,0)</f>
        <v>0</v>
      </c>
      <c r="BG222" s="158">
        <f>IF(N222="zákl. přenesená",J222,0)</f>
        <v>0</v>
      </c>
      <c r="BH222" s="158">
        <f>IF(N222="sníž. přenesená",J222,0)</f>
        <v>0</v>
      </c>
      <c r="BI222" s="158">
        <f>IF(N222="nulová",J222,0)</f>
        <v>0</v>
      </c>
      <c r="BJ222" s="18" t="s">
        <v>85</v>
      </c>
      <c r="BK222" s="158">
        <f>ROUND(I222*H222,2)</f>
        <v>0</v>
      </c>
      <c r="BL222" s="18" t="s">
        <v>170</v>
      </c>
      <c r="BM222" s="157" t="s">
        <v>319</v>
      </c>
    </row>
    <row r="223" spans="1:65" s="15" customFormat="1" ht="11.25">
      <c r="B223" s="176"/>
      <c r="D223" s="160" t="s">
        <v>172</v>
      </c>
      <c r="E223" s="177" t="s">
        <v>1</v>
      </c>
      <c r="F223" s="178" t="s">
        <v>320</v>
      </c>
      <c r="H223" s="177" t="s">
        <v>1</v>
      </c>
      <c r="I223" s="179"/>
      <c r="L223" s="176"/>
      <c r="M223" s="180"/>
      <c r="N223" s="181"/>
      <c r="O223" s="181"/>
      <c r="P223" s="181"/>
      <c r="Q223" s="181"/>
      <c r="R223" s="181"/>
      <c r="S223" s="181"/>
      <c r="T223" s="182"/>
      <c r="AT223" s="177" t="s">
        <v>172</v>
      </c>
      <c r="AU223" s="177" t="s">
        <v>88</v>
      </c>
      <c r="AV223" s="15" t="s">
        <v>85</v>
      </c>
      <c r="AW223" s="15" t="s">
        <v>32</v>
      </c>
      <c r="AX223" s="15" t="s">
        <v>77</v>
      </c>
      <c r="AY223" s="177" t="s">
        <v>163</v>
      </c>
    </row>
    <row r="224" spans="1:65" s="13" customFormat="1" ht="11.25">
      <c r="B224" s="159"/>
      <c r="D224" s="160" t="s">
        <v>172</v>
      </c>
      <c r="E224" s="161" t="s">
        <v>1</v>
      </c>
      <c r="F224" s="162" t="s">
        <v>321</v>
      </c>
      <c r="H224" s="163">
        <v>316.96699999999998</v>
      </c>
      <c r="I224" s="164"/>
      <c r="L224" s="159"/>
      <c r="M224" s="165"/>
      <c r="N224" s="166"/>
      <c r="O224" s="166"/>
      <c r="P224" s="166"/>
      <c r="Q224" s="166"/>
      <c r="R224" s="166"/>
      <c r="S224" s="166"/>
      <c r="T224" s="167"/>
      <c r="AT224" s="161" t="s">
        <v>172</v>
      </c>
      <c r="AU224" s="161" t="s">
        <v>88</v>
      </c>
      <c r="AV224" s="13" t="s">
        <v>88</v>
      </c>
      <c r="AW224" s="13" t="s">
        <v>32</v>
      </c>
      <c r="AX224" s="13" t="s">
        <v>77</v>
      </c>
      <c r="AY224" s="161" t="s">
        <v>163</v>
      </c>
    </row>
    <row r="225" spans="1:65" s="15" customFormat="1" ht="11.25">
      <c r="B225" s="176"/>
      <c r="D225" s="160" t="s">
        <v>172</v>
      </c>
      <c r="E225" s="177" t="s">
        <v>1</v>
      </c>
      <c r="F225" s="178" t="s">
        <v>322</v>
      </c>
      <c r="H225" s="177" t="s">
        <v>1</v>
      </c>
      <c r="I225" s="179"/>
      <c r="L225" s="176"/>
      <c r="M225" s="180"/>
      <c r="N225" s="181"/>
      <c r="O225" s="181"/>
      <c r="P225" s="181"/>
      <c r="Q225" s="181"/>
      <c r="R225" s="181"/>
      <c r="S225" s="181"/>
      <c r="T225" s="182"/>
      <c r="AT225" s="177" t="s">
        <v>172</v>
      </c>
      <c r="AU225" s="177" t="s">
        <v>88</v>
      </c>
      <c r="AV225" s="15" t="s">
        <v>85</v>
      </c>
      <c r="AW225" s="15" t="s">
        <v>32</v>
      </c>
      <c r="AX225" s="15" t="s">
        <v>77</v>
      </c>
      <c r="AY225" s="177" t="s">
        <v>163</v>
      </c>
    </row>
    <row r="226" spans="1:65" s="13" customFormat="1" ht="11.25">
      <c r="B226" s="159"/>
      <c r="D226" s="160" t="s">
        <v>172</v>
      </c>
      <c r="E226" s="161" t="s">
        <v>1</v>
      </c>
      <c r="F226" s="162" t="s">
        <v>323</v>
      </c>
      <c r="H226" s="163">
        <v>-68.263999999999996</v>
      </c>
      <c r="I226" s="164"/>
      <c r="L226" s="159"/>
      <c r="M226" s="165"/>
      <c r="N226" s="166"/>
      <c r="O226" s="166"/>
      <c r="P226" s="166"/>
      <c r="Q226" s="166"/>
      <c r="R226" s="166"/>
      <c r="S226" s="166"/>
      <c r="T226" s="167"/>
      <c r="AT226" s="161" t="s">
        <v>172</v>
      </c>
      <c r="AU226" s="161" t="s">
        <v>88</v>
      </c>
      <c r="AV226" s="13" t="s">
        <v>88</v>
      </c>
      <c r="AW226" s="13" t="s">
        <v>32</v>
      </c>
      <c r="AX226" s="13" t="s">
        <v>77</v>
      </c>
      <c r="AY226" s="161" t="s">
        <v>163</v>
      </c>
    </row>
    <row r="227" spans="1:65" s="14" customFormat="1" ht="11.25">
      <c r="B227" s="168"/>
      <c r="D227" s="160" t="s">
        <v>172</v>
      </c>
      <c r="E227" s="169" t="s">
        <v>112</v>
      </c>
      <c r="F227" s="170" t="s">
        <v>173</v>
      </c>
      <c r="H227" s="171">
        <v>248.703</v>
      </c>
      <c r="I227" s="172"/>
      <c r="L227" s="168"/>
      <c r="M227" s="173"/>
      <c r="N227" s="174"/>
      <c r="O227" s="174"/>
      <c r="P227" s="174"/>
      <c r="Q227" s="174"/>
      <c r="R227" s="174"/>
      <c r="S227" s="174"/>
      <c r="T227" s="175"/>
      <c r="AT227" s="169" t="s">
        <v>172</v>
      </c>
      <c r="AU227" s="169" t="s">
        <v>88</v>
      </c>
      <c r="AV227" s="14" t="s">
        <v>170</v>
      </c>
      <c r="AW227" s="14" t="s">
        <v>32</v>
      </c>
      <c r="AX227" s="14" t="s">
        <v>77</v>
      </c>
      <c r="AY227" s="169" t="s">
        <v>163</v>
      </c>
    </row>
    <row r="228" spans="1:65" s="15" customFormat="1" ht="11.25">
      <c r="B228" s="176"/>
      <c r="D228" s="160" t="s">
        <v>172</v>
      </c>
      <c r="E228" s="177" t="s">
        <v>1</v>
      </c>
      <c r="F228" s="178" t="s">
        <v>324</v>
      </c>
      <c r="H228" s="177" t="s">
        <v>1</v>
      </c>
      <c r="I228" s="179"/>
      <c r="L228" s="176"/>
      <c r="M228" s="180"/>
      <c r="N228" s="181"/>
      <c r="O228" s="181"/>
      <c r="P228" s="181"/>
      <c r="Q228" s="181"/>
      <c r="R228" s="181"/>
      <c r="S228" s="181"/>
      <c r="T228" s="182"/>
      <c r="AT228" s="177" t="s">
        <v>172</v>
      </c>
      <c r="AU228" s="177" t="s">
        <v>88</v>
      </c>
      <c r="AV228" s="15" t="s">
        <v>85</v>
      </c>
      <c r="AW228" s="15" t="s">
        <v>32</v>
      </c>
      <c r="AX228" s="15" t="s">
        <v>77</v>
      </c>
      <c r="AY228" s="177" t="s">
        <v>163</v>
      </c>
    </row>
    <row r="229" spans="1:65" s="13" customFormat="1" ht="11.25">
      <c r="B229" s="159"/>
      <c r="D229" s="160" t="s">
        <v>172</v>
      </c>
      <c r="E229" s="161" t="s">
        <v>1</v>
      </c>
      <c r="F229" s="162" t="s">
        <v>325</v>
      </c>
      <c r="H229" s="163">
        <v>174.09200000000001</v>
      </c>
      <c r="I229" s="164"/>
      <c r="L229" s="159"/>
      <c r="M229" s="165"/>
      <c r="N229" s="166"/>
      <c r="O229" s="166"/>
      <c r="P229" s="166"/>
      <c r="Q229" s="166"/>
      <c r="R229" s="166"/>
      <c r="S229" s="166"/>
      <c r="T229" s="167"/>
      <c r="AT229" s="161" t="s">
        <v>172</v>
      </c>
      <c r="AU229" s="161" t="s">
        <v>88</v>
      </c>
      <c r="AV229" s="13" t="s">
        <v>88</v>
      </c>
      <c r="AW229" s="13" t="s">
        <v>32</v>
      </c>
      <c r="AX229" s="13" t="s">
        <v>85</v>
      </c>
      <c r="AY229" s="161" t="s">
        <v>163</v>
      </c>
    </row>
    <row r="230" spans="1:65" s="2" customFormat="1" ht="24.2" customHeight="1">
      <c r="A230" s="33"/>
      <c r="B230" s="145"/>
      <c r="C230" s="146" t="s">
        <v>326</v>
      </c>
      <c r="D230" s="146" t="s">
        <v>165</v>
      </c>
      <c r="E230" s="147" t="s">
        <v>327</v>
      </c>
      <c r="F230" s="148" t="s">
        <v>328</v>
      </c>
      <c r="G230" s="149" t="s">
        <v>258</v>
      </c>
      <c r="H230" s="150">
        <v>522.27599999999995</v>
      </c>
      <c r="I230" s="151"/>
      <c r="J230" s="152">
        <f>ROUND(I230*H230,2)</f>
        <v>0</v>
      </c>
      <c r="K230" s="148" t="s">
        <v>169</v>
      </c>
      <c r="L230" s="34"/>
      <c r="M230" s="153" t="s">
        <v>1</v>
      </c>
      <c r="N230" s="154" t="s">
        <v>42</v>
      </c>
      <c r="O230" s="59"/>
      <c r="P230" s="155">
        <f>O230*H230</f>
        <v>0</v>
      </c>
      <c r="Q230" s="155">
        <v>0</v>
      </c>
      <c r="R230" s="155">
        <f>Q230*H230</f>
        <v>0</v>
      </c>
      <c r="S230" s="155">
        <v>0</v>
      </c>
      <c r="T230" s="156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57" t="s">
        <v>170</v>
      </c>
      <c r="AT230" s="157" t="s">
        <v>165</v>
      </c>
      <c r="AU230" s="157" t="s">
        <v>88</v>
      </c>
      <c r="AY230" s="18" t="s">
        <v>163</v>
      </c>
      <c r="BE230" s="158">
        <f>IF(N230="základní",J230,0)</f>
        <v>0</v>
      </c>
      <c r="BF230" s="158">
        <f>IF(N230="snížená",J230,0)</f>
        <v>0</v>
      </c>
      <c r="BG230" s="158">
        <f>IF(N230="zákl. přenesená",J230,0)</f>
        <v>0</v>
      </c>
      <c r="BH230" s="158">
        <f>IF(N230="sníž. přenesená",J230,0)</f>
        <v>0</v>
      </c>
      <c r="BI230" s="158">
        <f>IF(N230="nulová",J230,0)</f>
        <v>0</v>
      </c>
      <c r="BJ230" s="18" t="s">
        <v>85</v>
      </c>
      <c r="BK230" s="158">
        <f>ROUND(I230*H230,2)</f>
        <v>0</v>
      </c>
      <c r="BL230" s="18" t="s">
        <v>170</v>
      </c>
      <c r="BM230" s="157" t="s">
        <v>329</v>
      </c>
    </row>
    <row r="231" spans="1:65" s="13" customFormat="1" ht="11.25">
      <c r="B231" s="159"/>
      <c r="D231" s="160" t="s">
        <v>172</v>
      </c>
      <c r="E231" s="161" t="s">
        <v>1</v>
      </c>
      <c r="F231" s="162" t="s">
        <v>330</v>
      </c>
      <c r="H231" s="163">
        <v>522.27599999999995</v>
      </c>
      <c r="I231" s="164"/>
      <c r="L231" s="159"/>
      <c r="M231" s="165"/>
      <c r="N231" s="166"/>
      <c r="O231" s="166"/>
      <c r="P231" s="166"/>
      <c r="Q231" s="166"/>
      <c r="R231" s="166"/>
      <c r="S231" s="166"/>
      <c r="T231" s="167"/>
      <c r="AT231" s="161" t="s">
        <v>172</v>
      </c>
      <c r="AU231" s="161" t="s">
        <v>88</v>
      </c>
      <c r="AV231" s="13" t="s">
        <v>88</v>
      </c>
      <c r="AW231" s="13" t="s">
        <v>32</v>
      </c>
      <c r="AX231" s="13" t="s">
        <v>85</v>
      </c>
      <c r="AY231" s="161" t="s">
        <v>163</v>
      </c>
    </row>
    <row r="232" spans="1:65" s="2" customFormat="1" ht="14.45" customHeight="1">
      <c r="A232" s="33"/>
      <c r="B232" s="145"/>
      <c r="C232" s="146" t="s">
        <v>331</v>
      </c>
      <c r="D232" s="146" t="s">
        <v>165</v>
      </c>
      <c r="E232" s="147" t="s">
        <v>332</v>
      </c>
      <c r="F232" s="148" t="s">
        <v>333</v>
      </c>
      <c r="G232" s="149" t="s">
        <v>258</v>
      </c>
      <c r="H232" s="150">
        <v>74.611000000000004</v>
      </c>
      <c r="I232" s="151"/>
      <c r="J232" s="152">
        <f>ROUND(I232*H232,2)</f>
        <v>0</v>
      </c>
      <c r="K232" s="148" t="s">
        <v>169</v>
      </c>
      <c r="L232" s="34"/>
      <c r="M232" s="153" t="s">
        <v>1</v>
      </c>
      <c r="N232" s="154" t="s">
        <v>42</v>
      </c>
      <c r="O232" s="59"/>
      <c r="P232" s="155">
        <f>O232*H232</f>
        <v>0</v>
      </c>
      <c r="Q232" s="155">
        <v>0</v>
      </c>
      <c r="R232" s="155">
        <f>Q232*H232</f>
        <v>0</v>
      </c>
      <c r="S232" s="155">
        <v>0</v>
      </c>
      <c r="T232" s="156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57" t="s">
        <v>170</v>
      </c>
      <c r="AT232" s="157" t="s">
        <v>165</v>
      </c>
      <c r="AU232" s="157" t="s">
        <v>88</v>
      </c>
      <c r="AY232" s="18" t="s">
        <v>163</v>
      </c>
      <c r="BE232" s="158">
        <f>IF(N232="základní",J232,0)</f>
        <v>0</v>
      </c>
      <c r="BF232" s="158">
        <f>IF(N232="snížená",J232,0)</f>
        <v>0</v>
      </c>
      <c r="BG232" s="158">
        <f>IF(N232="zákl. přenesená",J232,0)</f>
        <v>0</v>
      </c>
      <c r="BH232" s="158">
        <f>IF(N232="sníž. přenesená",J232,0)</f>
        <v>0</v>
      </c>
      <c r="BI232" s="158">
        <f>IF(N232="nulová",J232,0)</f>
        <v>0</v>
      </c>
      <c r="BJ232" s="18" t="s">
        <v>85</v>
      </c>
      <c r="BK232" s="158">
        <f>ROUND(I232*H232,2)</f>
        <v>0</v>
      </c>
      <c r="BL232" s="18" t="s">
        <v>170</v>
      </c>
      <c r="BM232" s="157" t="s">
        <v>334</v>
      </c>
    </row>
    <row r="233" spans="1:65" s="13" customFormat="1" ht="11.25">
      <c r="B233" s="159"/>
      <c r="D233" s="160" t="s">
        <v>172</v>
      </c>
      <c r="E233" s="161" t="s">
        <v>1</v>
      </c>
      <c r="F233" s="162" t="s">
        <v>335</v>
      </c>
      <c r="H233" s="163">
        <v>74.611000000000004</v>
      </c>
      <c r="I233" s="164"/>
      <c r="L233" s="159"/>
      <c r="M233" s="165"/>
      <c r="N233" s="166"/>
      <c r="O233" s="166"/>
      <c r="P233" s="166"/>
      <c r="Q233" s="166"/>
      <c r="R233" s="166"/>
      <c r="S233" s="166"/>
      <c r="T233" s="167"/>
      <c r="AT233" s="161" t="s">
        <v>172</v>
      </c>
      <c r="AU233" s="161" t="s">
        <v>88</v>
      </c>
      <c r="AV233" s="13" t="s">
        <v>88</v>
      </c>
      <c r="AW233" s="13" t="s">
        <v>32</v>
      </c>
      <c r="AX233" s="13" t="s">
        <v>85</v>
      </c>
      <c r="AY233" s="161" t="s">
        <v>163</v>
      </c>
    </row>
    <row r="234" spans="1:65" s="2" customFormat="1" ht="24.2" customHeight="1">
      <c r="A234" s="33"/>
      <c r="B234" s="145"/>
      <c r="C234" s="146" t="s">
        <v>336</v>
      </c>
      <c r="D234" s="146" t="s">
        <v>165</v>
      </c>
      <c r="E234" s="147" t="s">
        <v>337</v>
      </c>
      <c r="F234" s="148" t="s">
        <v>338</v>
      </c>
      <c r="G234" s="149" t="s">
        <v>258</v>
      </c>
      <c r="H234" s="150">
        <v>223.833</v>
      </c>
      <c r="I234" s="151"/>
      <c r="J234" s="152">
        <f>ROUND(I234*H234,2)</f>
        <v>0</v>
      </c>
      <c r="K234" s="148" t="s">
        <v>169</v>
      </c>
      <c r="L234" s="34"/>
      <c r="M234" s="153" t="s">
        <v>1</v>
      </c>
      <c r="N234" s="154" t="s">
        <v>42</v>
      </c>
      <c r="O234" s="59"/>
      <c r="P234" s="155">
        <f>O234*H234</f>
        <v>0</v>
      </c>
      <c r="Q234" s="155">
        <v>0</v>
      </c>
      <c r="R234" s="155">
        <f>Q234*H234</f>
        <v>0</v>
      </c>
      <c r="S234" s="155">
        <v>0</v>
      </c>
      <c r="T234" s="156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57" t="s">
        <v>170</v>
      </c>
      <c r="AT234" s="157" t="s">
        <v>165</v>
      </c>
      <c r="AU234" s="157" t="s">
        <v>88</v>
      </c>
      <c r="AY234" s="18" t="s">
        <v>163</v>
      </c>
      <c r="BE234" s="158">
        <f>IF(N234="základní",J234,0)</f>
        <v>0</v>
      </c>
      <c r="BF234" s="158">
        <f>IF(N234="snížená",J234,0)</f>
        <v>0</v>
      </c>
      <c r="BG234" s="158">
        <f>IF(N234="zákl. přenesená",J234,0)</f>
        <v>0</v>
      </c>
      <c r="BH234" s="158">
        <f>IF(N234="sníž. přenesená",J234,0)</f>
        <v>0</v>
      </c>
      <c r="BI234" s="158">
        <f>IF(N234="nulová",J234,0)</f>
        <v>0</v>
      </c>
      <c r="BJ234" s="18" t="s">
        <v>85</v>
      </c>
      <c r="BK234" s="158">
        <f>ROUND(I234*H234,2)</f>
        <v>0</v>
      </c>
      <c r="BL234" s="18" t="s">
        <v>170</v>
      </c>
      <c r="BM234" s="157" t="s">
        <v>339</v>
      </c>
    </row>
    <row r="235" spans="1:65" s="13" customFormat="1" ht="11.25">
      <c r="B235" s="159"/>
      <c r="D235" s="160" t="s">
        <v>172</v>
      </c>
      <c r="E235" s="161" t="s">
        <v>1</v>
      </c>
      <c r="F235" s="162" t="s">
        <v>340</v>
      </c>
      <c r="H235" s="163">
        <v>223.833</v>
      </c>
      <c r="I235" s="164"/>
      <c r="L235" s="159"/>
      <c r="M235" s="165"/>
      <c r="N235" s="166"/>
      <c r="O235" s="166"/>
      <c r="P235" s="166"/>
      <c r="Q235" s="166"/>
      <c r="R235" s="166"/>
      <c r="S235" s="166"/>
      <c r="T235" s="167"/>
      <c r="AT235" s="161" t="s">
        <v>172</v>
      </c>
      <c r="AU235" s="161" t="s">
        <v>88</v>
      </c>
      <c r="AV235" s="13" t="s">
        <v>88</v>
      </c>
      <c r="AW235" s="13" t="s">
        <v>32</v>
      </c>
      <c r="AX235" s="13" t="s">
        <v>85</v>
      </c>
      <c r="AY235" s="161" t="s">
        <v>163</v>
      </c>
    </row>
    <row r="236" spans="1:65" s="2" customFormat="1" ht="14.45" customHeight="1">
      <c r="A236" s="33"/>
      <c r="B236" s="145"/>
      <c r="C236" s="146" t="s">
        <v>341</v>
      </c>
      <c r="D236" s="146" t="s">
        <v>165</v>
      </c>
      <c r="E236" s="147" t="s">
        <v>342</v>
      </c>
      <c r="F236" s="148" t="s">
        <v>343</v>
      </c>
      <c r="G236" s="149" t="s">
        <v>258</v>
      </c>
      <c r="H236" s="150">
        <v>248.703</v>
      </c>
      <c r="I236" s="151"/>
      <c r="J236" s="152">
        <f>ROUND(I236*H236,2)</f>
        <v>0</v>
      </c>
      <c r="K236" s="148" t="s">
        <v>221</v>
      </c>
      <c r="L236" s="34"/>
      <c r="M236" s="153" t="s">
        <v>1</v>
      </c>
      <c r="N236" s="154" t="s">
        <v>42</v>
      </c>
      <c r="O236" s="59"/>
      <c r="P236" s="155">
        <f>O236*H236</f>
        <v>0</v>
      </c>
      <c r="Q236" s="155">
        <v>0</v>
      </c>
      <c r="R236" s="155">
        <f>Q236*H236</f>
        <v>0</v>
      </c>
      <c r="S236" s="155">
        <v>0</v>
      </c>
      <c r="T236" s="156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57" t="s">
        <v>170</v>
      </c>
      <c r="AT236" s="157" t="s">
        <v>165</v>
      </c>
      <c r="AU236" s="157" t="s">
        <v>88</v>
      </c>
      <c r="AY236" s="18" t="s">
        <v>163</v>
      </c>
      <c r="BE236" s="158">
        <f>IF(N236="základní",J236,0)</f>
        <v>0</v>
      </c>
      <c r="BF236" s="158">
        <f>IF(N236="snížená",J236,0)</f>
        <v>0</v>
      </c>
      <c r="BG236" s="158">
        <f>IF(N236="zákl. přenesená",J236,0)</f>
        <v>0</v>
      </c>
      <c r="BH236" s="158">
        <f>IF(N236="sníž. přenesená",J236,0)</f>
        <v>0</v>
      </c>
      <c r="BI236" s="158">
        <f>IF(N236="nulová",J236,0)</f>
        <v>0</v>
      </c>
      <c r="BJ236" s="18" t="s">
        <v>85</v>
      </c>
      <c r="BK236" s="158">
        <f>ROUND(I236*H236,2)</f>
        <v>0</v>
      </c>
      <c r="BL236" s="18" t="s">
        <v>170</v>
      </c>
      <c r="BM236" s="157" t="s">
        <v>344</v>
      </c>
    </row>
    <row r="237" spans="1:65" s="13" customFormat="1" ht="11.25">
      <c r="B237" s="159"/>
      <c r="D237" s="160" t="s">
        <v>172</v>
      </c>
      <c r="E237" s="161" t="s">
        <v>1</v>
      </c>
      <c r="F237" s="162" t="s">
        <v>112</v>
      </c>
      <c r="H237" s="163">
        <v>248.703</v>
      </c>
      <c r="I237" s="164"/>
      <c r="L237" s="159"/>
      <c r="M237" s="165"/>
      <c r="N237" s="166"/>
      <c r="O237" s="166"/>
      <c r="P237" s="166"/>
      <c r="Q237" s="166"/>
      <c r="R237" s="166"/>
      <c r="S237" s="166"/>
      <c r="T237" s="167"/>
      <c r="AT237" s="161" t="s">
        <v>172</v>
      </c>
      <c r="AU237" s="161" t="s">
        <v>88</v>
      </c>
      <c r="AV237" s="13" t="s">
        <v>88</v>
      </c>
      <c r="AW237" s="13" t="s">
        <v>32</v>
      </c>
      <c r="AX237" s="13" t="s">
        <v>85</v>
      </c>
      <c r="AY237" s="161" t="s">
        <v>163</v>
      </c>
    </row>
    <row r="238" spans="1:65" s="2" customFormat="1" ht="14.45" customHeight="1">
      <c r="A238" s="33"/>
      <c r="B238" s="145"/>
      <c r="C238" s="146" t="s">
        <v>345</v>
      </c>
      <c r="D238" s="146" t="s">
        <v>165</v>
      </c>
      <c r="E238" s="147" t="s">
        <v>346</v>
      </c>
      <c r="F238" s="148" t="s">
        <v>347</v>
      </c>
      <c r="G238" s="149" t="s">
        <v>258</v>
      </c>
      <c r="H238" s="150">
        <v>192.69200000000001</v>
      </c>
      <c r="I238" s="151"/>
      <c r="J238" s="152">
        <f>ROUND(I238*H238,2)</f>
        <v>0</v>
      </c>
      <c r="K238" s="148" t="s">
        <v>169</v>
      </c>
      <c r="L238" s="34"/>
      <c r="M238" s="153" t="s">
        <v>1</v>
      </c>
      <c r="N238" s="154" t="s">
        <v>42</v>
      </c>
      <c r="O238" s="59"/>
      <c r="P238" s="155">
        <f>O238*H238</f>
        <v>0</v>
      </c>
      <c r="Q238" s="155">
        <v>0</v>
      </c>
      <c r="R238" s="155">
        <f>Q238*H238</f>
        <v>0</v>
      </c>
      <c r="S238" s="155">
        <v>0</v>
      </c>
      <c r="T238" s="156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57" t="s">
        <v>170</v>
      </c>
      <c r="AT238" s="157" t="s">
        <v>165</v>
      </c>
      <c r="AU238" s="157" t="s">
        <v>88</v>
      </c>
      <c r="AY238" s="18" t="s">
        <v>163</v>
      </c>
      <c r="BE238" s="158">
        <f>IF(N238="základní",J238,0)</f>
        <v>0</v>
      </c>
      <c r="BF238" s="158">
        <f>IF(N238="snížená",J238,0)</f>
        <v>0</v>
      </c>
      <c r="BG238" s="158">
        <f>IF(N238="zákl. přenesená",J238,0)</f>
        <v>0</v>
      </c>
      <c r="BH238" s="158">
        <f>IF(N238="sníž. přenesená",J238,0)</f>
        <v>0</v>
      </c>
      <c r="BI238" s="158">
        <f>IF(N238="nulová",J238,0)</f>
        <v>0</v>
      </c>
      <c r="BJ238" s="18" t="s">
        <v>85</v>
      </c>
      <c r="BK238" s="158">
        <f>ROUND(I238*H238,2)</f>
        <v>0</v>
      </c>
      <c r="BL238" s="18" t="s">
        <v>170</v>
      </c>
      <c r="BM238" s="157" t="s">
        <v>348</v>
      </c>
    </row>
    <row r="239" spans="1:65" s="13" customFormat="1" ht="11.25">
      <c r="B239" s="159"/>
      <c r="D239" s="160" t="s">
        <v>172</v>
      </c>
      <c r="E239" s="161" t="s">
        <v>1</v>
      </c>
      <c r="F239" s="162" t="s">
        <v>349</v>
      </c>
      <c r="H239" s="163">
        <v>353.46699999999998</v>
      </c>
      <c r="I239" s="164"/>
      <c r="L239" s="159"/>
      <c r="M239" s="165"/>
      <c r="N239" s="166"/>
      <c r="O239" s="166"/>
      <c r="P239" s="166"/>
      <c r="Q239" s="166"/>
      <c r="R239" s="166"/>
      <c r="S239" s="166"/>
      <c r="T239" s="167"/>
      <c r="AT239" s="161" t="s">
        <v>172</v>
      </c>
      <c r="AU239" s="161" t="s">
        <v>88</v>
      </c>
      <c r="AV239" s="13" t="s">
        <v>88</v>
      </c>
      <c r="AW239" s="13" t="s">
        <v>32</v>
      </c>
      <c r="AX239" s="13" t="s">
        <v>77</v>
      </c>
      <c r="AY239" s="161" t="s">
        <v>163</v>
      </c>
    </row>
    <row r="240" spans="1:65" s="15" customFormat="1" ht="11.25">
      <c r="B240" s="176"/>
      <c r="D240" s="160" t="s">
        <v>172</v>
      </c>
      <c r="E240" s="177" t="s">
        <v>1</v>
      </c>
      <c r="F240" s="178" t="s">
        <v>350</v>
      </c>
      <c r="H240" s="177" t="s">
        <v>1</v>
      </c>
      <c r="I240" s="179"/>
      <c r="L240" s="176"/>
      <c r="M240" s="180"/>
      <c r="N240" s="181"/>
      <c r="O240" s="181"/>
      <c r="P240" s="181"/>
      <c r="Q240" s="181"/>
      <c r="R240" s="181"/>
      <c r="S240" s="181"/>
      <c r="T240" s="182"/>
      <c r="AT240" s="177" t="s">
        <v>172</v>
      </c>
      <c r="AU240" s="177" t="s">
        <v>88</v>
      </c>
      <c r="AV240" s="15" t="s">
        <v>85</v>
      </c>
      <c r="AW240" s="15" t="s">
        <v>32</v>
      </c>
      <c r="AX240" s="15" t="s">
        <v>77</v>
      </c>
      <c r="AY240" s="177" t="s">
        <v>163</v>
      </c>
    </row>
    <row r="241" spans="1:65" s="13" customFormat="1" ht="11.25">
      <c r="B241" s="159"/>
      <c r="D241" s="160" t="s">
        <v>172</v>
      </c>
      <c r="E241" s="161" t="s">
        <v>1</v>
      </c>
      <c r="F241" s="162" t="s">
        <v>351</v>
      </c>
      <c r="H241" s="163">
        <v>-98.981999999999999</v>
      </c>
      <c r="I241" s="164"/>
      <c r="L241" s="159"/>
      <c r="M241" s="165"/>
      <c r="N241" s="166"/>
      <c r="O241" s="166"/>
      <c r="P241" s="166"/>
      <c r="Q241" s="166"/>
      <c r="R241" s="166"/>
      <c r="S241" s="166"/>
      <c r="T241" s="167"/>
      <c r="AT241" s="161" t="s">
        <v>172</v>
      </c>
      <c r="AU241" s="161" t="s">
        <v>88</v>
      </c>
      <c r="AV241" s="13" t="s">
        <v>88</v>
      </c>
      <c r="AW241" s="13" t="s">
        <v>32</v>
      </c>
      <c r="AX241" s="13" t="s">
        <v>77</v>
      </c>
      <c r="AY241" s="161" t="s">
        <v>163</v>
      </c>
    </row>
    <row r="242" spans="1:65" s="15" customFormat="1" ht="11.25">
      <c r="B242" s="176"/>
      <c r="D242" s="160" t="s">
        <v>172</v>
      </c>
      <c r="E242" s="177" t="s">
        <v>1</v>
      </c>
      <c r="F242" s="178" t="s">
        <v>352</v>
      </c>
      <c r="H242" s="177" t="s">
        <v>1</v>
      </c>
      <c r="I242" s="179"/>
      <c r="L242" s="176"/>
      <c r="M242" s="180"/>
      <c r="N242" s="181"/>
      <c r="O242" s="181"/>
      <c r="P242" s="181"/>
      <c r="Q242" s="181"/>
      <c r="R242" s="181"/>
      <c r="S242" s="181"/>
      <c r="T242" s="182"/>
      <c r="AT242" s="177" t="s">
        <v>172</v>
      </c>
      <c r="AU242" s="177" t="s">
        <v>88</v>
      </c>
      <c r="AV242" s="15" t="s">
        <v>85</v>
      </c>
      <c r="AW242" s="15" t="s">
        <v>32</v>
      </c>
      <c r="AX242" s="15" t="s">
        <v>77</v>
      </c>
      <c r="AY242" s="177" t="s">
        <v>163</v>
      </c>
    </row>
    <row r="243" spans="1:65" s="13" customFormat="1" ht="11.25">
      <c r="B243" s="159"/>
      <c r="D243" s="160" t="s">
        <v>172</v>
      </c>
      <c r="E243" s="161" t="s">
        <v>1</v>
      </c>
      <c r="F243" s="162" t="s">
        <v>353</v>
      </c>
      <c r="H243" s="163">
        <v>-5.468</v>
      </c>
      <c r="I243" s="164"/>
      <c r="L243" s="159"/>
      <c r="M243" s="165"/>
      <c r="N243" s="166"/>
      <c r="O243" s="166"/>
      <c r="P243" s="166"/>
      <c r="Q243" s="166"/>
      <c r="R243" s="166"/>
      <c r="S243" s="166"/>
      <c r="T243" s="167"/>
      <c r="AT243" s="161" t="s">
        <v>172</v>
      </c>
      <c r="AU243" s="161" t="s">
        <v>88</v>
      </c>
      <c r="AV243" s="13" t="s">
        <v>88</v>
      </c>
      <c r="AW243" s="13" t="s">
        <v>32</v>
      </c>
      <c r="AX243" s="13" t="s">
        <v>77</v>
      </c>
      <c r="AY243" s="161" t="s">
        <v>163</v>
      </c>
    </row>
    <row r="244" spans="1:65" s="13" customFormat="1" ht="11.25">
      <c r="B244" s="159"/>
      <c r="D244" s="160" t="s">
        <v>172</v>
      </c>
      <c r="E244" s="161" t="s">
        <v>1</v>
      </c>
      <c r="F244" s="162" t="s">
        <v>354</v>
      </c>
      <c r="H244" s="163">
        <v>-1.125</v>
      </c>
      <c r="I244" s="164"/>
      <c r="L244" s="159"/>
      <c r="M244" s="165"/>
      <c r="N244" s="166"/>
      <c r="O244" s="166"/>
      <c r="P244" s="166"/>
      <c r="Q244" s="166"/>
      <c r="R244" s="166"/>
      <c r="S244" s="166"/>
      <c r="T244" s="167"/>
      <c r="AT244" s="161" t="s">
        <v>172</v>
      </c>
      <c r="AU244" s="161" t="s">
        <v>88</v>
      </c>
      <c r="AV244" s="13" t="s">
        <v>88</v>
      </c>
      <c r="AW244" s="13" t="s">
        <v>32</v>
      </c>
      <c r="AX244" s="13" t="s">
        <v>77</v>
      </c>
      <c r="AY244" s="161" t="s">
        <v>163</v>
      </c>
    </row>
    <row r="245" spans="1:65" s="13" customFormat="1" ht="11.25">
      <c r="B245" s="159"/>
      <c r="D245" s="160" t="s">
        <v>172</v>
      </c>
      <c r="E245" s="161" t="s">
        <v>1</v>
      </c>
      <c r="F245" s="162" t="s">
        <v>355</v>
      </c>
      <c r="H245" s="163">
        <v>-5.3090000000000002</v>
      </c>
      <c r="I245" s="164"/>
      <c r="L245" s="159"/>
      <c r="M245" s="165"/>
      <c r="N245" s="166"/>
      <c r="O245" s="166"/>
      <c r="P245" s="166"/>
      <c r="Q245" s="166"/>
      <c r="R245" s="166"/>
      <c r="S245" s="166"/>
      <c r="T245" s="167"/>
      <c r="AT245" s="161" t="s">
        <v>172</v>
      </c>
      <c r="AU245" s="161" t="s">
        <v>88</v>
      </c>
      <c r="AV245" s="13" t="s">
        <v>88</v>
      </c>
      <c r="AW245" s="13" t="s">
        <v>32</v>
      </c>
      <c r="AX245" s="13" t="s">
        <v>77</v>
      </c>
      <c r="AY245" s="161" t="s">
        <v>163</v>
      </c>
    </row>
    <row r="246" spans="1:65" s="15" customFormat="1" ht="11.25">
      <c r="B246" s="176"/>
      <c r="D246" s="160" t="s">
        <v>172</v>
      </c>
      <c r="E246" s="177" t="s">
        <v>1</v>
      </c>
      <c r="F246" s="178" t="s">
        <v>356</v>
      </c>
      <c r="H246" s="177" t="s">
        <v>1</v>
      </c>
      <c r="I246" s="179"/>
      <c r="L246" s="176"/>
      <c r="M246" s="180"/>
      <c r="N246" s="181"/>
      <c r="O246" s="181"/>
      <c r="P246" s="181"/>
      <c r="Q246" s="181"/>
      <c r="R246" s="181"/>
      <c r="S246" s="181"/>
      <c r="T246" s="182"/>
      <c r="AT246" s="177" t="s">
        <v>172</v>
      </c>
      <c r="AU246" s="177" t="s">
        <v>88</v>
      </c>
      <c r="AV246" s="15" t="s">
        <v>85</v>
      </c>
      <c r="AW246" s="15" t="s">
        <v>32</v>
      </c>
      <c r="AX246" s="15" t="s">
        <v>77</v>
      </c>
      <c r="AY246" s="177" t="s">
        <v>163</v>
      </c>
    </row>
    <row r="247" spans="1:65" s="13" customFormat="1" ht="11.25">
      <c r="B247" s="159"/>
      <c r="D247" s="160" t="s">
        <v>172</v>
      </c>
      <c r="E247" s="161" t="s">
        <v>1</v>
      </c>
      <c r="F247" s="162" t="s">
        <v>357</v>
      </c>
      <c r="H247" s="163">
        <v>-3.0190000000000001</v>
      </c>
      <c r="I247" s="164"/>
      <c r="L247" s="159"/>
      <c r="M247" s="165"/>
      <c r="N247" s="166"/>
      <c r="O247" s="166"/>
      <c r="P247" s="166"/>
      <c r="Q247" s="166"/>
      <c r="R247" s="166"/>
      <c r="S247" s="166"/>
      <c r="T247" s="167"/>
      <c r="AT247" s="161" t="s">
        <v>172</v>
      </c>
      <c r="AU247" s="161" t="s">
        <v>88</v>
      </c>
      <c r="AV247" s="13" t="s">
        <v>88</v>
      </c>
      <c r="AW247" s="13" t="s">
        <v>32</v>
      </c>
      <c r="AX247" s="13" t="s">
        <v>77</v>
      </c>
      <c r="AY247" s="161" t="s">
        <v>163</v>
      </c>
    </row>
    <row r="248" spans="1:65" s="13" customFormat="1" ht="11.25">
      <c r="B248" s="159"/>
      <c r="D248" s="160" t="s">
        <v>172</v>
      </c>
      <c r="E248" s="161" t="s">
        <v>1</v>
      </c>
      <c r="F248" s="162" t="s">
        <v>358</v>
      </c>
      <c r="H248" s="163">
        <v>-0.32300000000000001</v>
      </c>
      <c r="I248" s="164"/>
      <c r="L248" s="159"/>
      <c r="M248" s="165"/>
      <c r="N248" s="166"/>
      <c r="O248" s="166"/>
      <c r="P248" s="166"/>
      <c r="Q248" s="166"/>
      <c r="R248" s="166"/>
      <c r="S248" s="166"/>
      <c r="T248" s="167"/>
      <c r="AT248" s="161" t="s">
        <v>172</v>
      </c>
      <c r="AU248" s="161" t="s">
        <v>88</v>
      </c>
      <c r="AV248" s="13" t="s">
        <v>88</v>
      </c>
      <c r="AW248" s="13" t="s">
        <v>32</v>
      </c>
      <c r="AX248" s="13" t="s">
        <v>77</v>
      </c>
      <c r="AY248" s="161" t="s">
        <v>163</v>
      </c>
    </row>
    <row r="249" spans="1:65" s="15" customFormat="1" ht="11.25">
      <c r="B249" s="176"/>
      <c r="D249" s="160" t="s">
        <v>172</v>
      </c>
      <c r="E249" s="177" t="s">
        <v>1</v>
      </c>
      <c r="F249" s="178" t="s">
        <v>287</v>
      </c>
      <c r="H249" s="177" t="s">
        <v>1</v>
      </c>
      <c r="I249" s="179"/>
      <c r="L249" s="176"/>
      <c r="M249" s="180"/>
      <c r="N249" s="181"/>
      <c r="O249" s="181"/>
      <c r="P249" s="181"/>
      <c r="Q249" s="181"/>
      <c r="R249" s="181"/>
      <c r="S249" s="181"/>
      <c r="T249" s="182"/>
      <c r="AT249" s="177" t="s">
        <v>172</v>
      </c>
      <c r="AU249" s="177" t="s">
        <v>88</v>
      </c>
      <c r="AV249" s="15" t="s">
        <v>85</v>
      </c>
      <c r="AW249" s="15" t="s">
        <v>32</v>
      </c>
      <c r="AX249" s="15" t="s">
        <v>77</v>
      </c>
      <c r="AY249" s="177" t="s">
        <v>163</v>
      </c>
    </row>
    <row r="250" spans="1:65" s="13" customFormat="1" ht="11.25">
      <c r="B250" s="159"/>
      <c r="D250" s="160" t="s">
        <v>172</v>
      </c>
      <c r="E250" s="161" t="s">
        <v>1</v>
      </c>
      <c r="F250" s="162" t="s">
        <v>359</v>
      </c>
      <c r="H250" s="163">
        <v>-20.937999999999999</v>
      </c>
      <c r="I250" s="164"/>
      <c r="L250" s="159"/>
      <c r="M250" s="165"/>
      <c r="N250" s="166"/>
      <c r="O250" s="166"/>
      <c r="P250" s="166"/>
      <c r="Q250" s="166"/>
      <c r="R250" s="166"/>
      <c r="S250" s="166"/>
      <c r="T250" s="167"/>
      <c r="AT250" s="161" t="s">
        <v>172</v>
      </c>
      <c r="AU250" s="161" t="s">
        <v>88</v>
      </c>
      <c r="AV250" s="13" t="s">
        <v>88</v>
      </c>
      <c r="AW250" s="13" t="s">
        <v>32</v>
      </c>
      <c r="AX250" s="13" t="s">
        <v>77</v>
      </c>
      <c r="AY250" s="161" t="s">
        <v>163</v>
      </c>
    </row>
    <row r="251" spans="1:65" s="13" customFormat="1" ht="11.25">
      <c r="B251" s="159"/>
      <c r="D251" s="160" t="s">
        <v>172</v>
      </c>
      <c r="E251" s="161" t="s">
        <v>1</v>
      </c>
      <c r="F251" s="162" t="s">
        <v>289</v>
      </c>
      <c r="H251" s="163">
        <v>-11.28</v>
      </c>
      <c r="I251" s="164"/>
      <c r="L251" s="159"/>
      <c r="M251" s="165"/>
      <c r="N251" s="166"/>
      <c r="O251" s="166"/>
      <c r="P251" s="166"/>
      <c r="Q251" s="166"/>
      <c r="R251" s="166"/>
      <c r="S251" s="166"/>
      <c r="T251" s="167"/>
      <c r="AT251" s="161" t="s">
        <v>172</v>
      </c>
      <c r="AU251" s="161" t="s">
        <v>88</v>
      </c>
      <c r="AV251" s="13" t="s">
        <v>88</v>
      </c>
      <c r="AW251" s="13" t="s">
        <v>32</v>
      </c>
      <c r="AX251" s="13" t="s">
        <v>77</v>
      </c>
      <c r="AY251" s="161" t="s">
        <v>163</v>
      </c>
    </row>
    <row r="252" spans="1:65" s="13" customFormat="1" ht="11.25">
      <c r="B252" s="159"/>
      <c r="D252" s="160" t="s">
        <v>172</v>
      </c>
      <c r="E252" s="161" t="s">
        <v>1</v>
      </c>
      <c r="F252" s="162" t="s">
        <v>290</v>
      </c>
      <c r="H252" s="163">
        <v>-4.282</v>
      </c>
      <c r="I252" s="164"/>
      <c r="L252" s="159"/>
      <c r="M252" s="165"/>
      <c r="N252" s="166"/>
      <c r="O252" s="166"/>
      <c r="P252" s="166"/>
      <c r="Q252" s="166"/>
      <c r="R252" s="166"/>
      <c r="S252" s="166"/>
      <c r="T252" s="167"/>
      <c r="AT252" s="161" t="s">
        <v>172</v>
      </c>
      <c r="AU252" s="161" t="s">
        <v>88</v>
      </c>
      <c r="AV252" s="13" t="s">
        <v>88</v>
      </c>
      <c r="AW252" s="13" t="s">
        <v>32</v>
      </c>
      <c r="AX252" s="13" t="s">
        <v>77</v>
      </c>
      <c r="AY252" s="161" t="s">
        <v>163</v>
      </c>
    </row>
    <row r="253" spans="1:65" s="13" customFormat="1" ht="11.25">
      <c r="B253" s="159"/>
      <c r="D253" s="160" t="s">
        <v>172</v>
      </c>
      <c r="E253" s="161" t="s">
        <v>1</v>
      </c>
      <c r="F253" s="162" t="s">
        <v>360</v>
      </c>
      <c r="H253" s="163">
        <v>-10.048999999999999</v>
      </c>
      <c r="I253" s="164"/>
      <c r="L253" s="159"/>
      <c r="M253" s="165"/>
      <c r="N253" s="166"/>
      <c r="O253" s="166"/>
      <c r="P253" s="166"/>
      <c r="Q253" s="166"/>
      <c r="R253" s="166"/>
      <c r="S253" s="166"/>
      <c r="T253" s="167"/>
      <c r="AT253" s="161" t="s">
        <v>172</v>
      </c>
      <c r="AU253" s="161" t="s">
        <v>88</v>
      </c>
      <c r="AV253" s="13" t="s">
        <v>88</v>
      </c>
      <c r="AW253" s="13" t="s">
        <v>32</v>
      </c>
      <c r="AX253" s="13" t="s">
        <v>77</v>
      </c>
      <c r="AY253" s="161" t="s">
        <v>163</v>
      </c>
    </row>
    <row r="254" spans="1:65" s="14" customFormat="1" ht="11.25">
      <c r="B254" s="168"/>
      <c r="D254" s="160" t="s">
        <v>172</v>
      </c>
      <c r="E254" s="169" t="s">
        <v>120</v>
      </c>
      <c r="F254" s="170" t="s">
        <v>173</v>
      </c>
      <c r="H254" s="171">
        <v>192.69200000000001</v>
      </c>
      <c r="I254" s="172"/>
      <c r="L254" s="168"/>
      <c r="M254" s="173"/>
      <c r="N254" s="174"/>
      <c r="O254" s="174"/>
      <c r="P254" s="174"/>
      <c r="Q254" s="174"/>
      <c r="R254" s="174"/>
      <c r="S254" s="174"/>
      <c r="T254" s="175"/>
      <c r="AT254" s="169" t="s">
        <v>172</v>
      </c>
      <c r="AU254" s="169" t="s">
        <v>88</v>
      </c>
      <c r="AV254" s="14" t="s">
        <v>170</v>
      </c>
      <c r="AW254" s="14" t="s">
        <v>32</v>
      </c>
      <c r="AX254" s="14" t="s">
        <v>85</v>
      </c>
      <c r="AY254" s="169" t="s">
        <v>163</v>
      </c>
    </row>
    <row r="255" spans="1:65" s="2" customFormat="1" ht="14.45" customHeight="1">
      <c r="A255" s="33"/>
      <c r="B255" s="145"/>
      <c r="C255" s="191" t="s">
        <v>361</v>
      </c>
      <c r="D255" s="191" t="s">
        <v>362</v>
      </c>
      <c r="E255" s="192" t="s">
        <v>363</v>
      </c>
      <c r="F255" s="193" t="s">
        <v>364</v>
      </c>
      <c r="G255" s="194" t="s">
        <v>211</v>
      </c>
      <c r="H255" s="195">
        <v>245.12299999999999</v>
      </c>
      <c r="I255" s="196"/>
      <c r="J255" s="197">
        <f>ROUND(I255*H255,2)</f>
        <v>0</v>
      </c>
      <c r="K255" s="193" t="s">
        <v>221</v>
      </c>
      <c r="L255" s="198"/>
      <c r="M255" s="199" t="s">
        <v>1</v>
      </c>
      <c r="N255" s="200" t="s">
        <v>42</v>
      </c>
      <c r="O255" s="59"/>
      <c r="P255" s="155">
        <f>O255*H255</f>
        <v>0</v>
      </c>
      <c r="Q255" s="155">
        <v>0</v>
      </c>
      <c r="R255" s="155">
        <f>Q255*H255</f>
        <v>0</v>
      </c>
      <c r="S255" s="155">
        <v>0</v>
      </c>
      <c r="T255" s="156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57" t="s">
        <v>199</v>
      </c>
      <c r="AT255" s="157" t="s">
        <v>362</v>
      </c>
      <c r="AU255" s="157" t="s">
        <v>88</v>
      </c>
      <c r="AY255" s="18" t="s">
        <v>163</v>
      </c>
      <c r="BE255" s="158">
        <f>IF(N255="základní",J255,0)</f>
        <v>0</v>
      </c>
      <c r="BF255" s="158">
        <f>IF(N255="snížená",J255,0)</f>
        <v>0</v>
      </c>
      <c r="BG255" s="158">
        <f>IF(N255="zákl. přenesená",J255,0)</f>
        <v>0</v>
      </c>
      <c r="BH255" s="158">
        <f>IF(N255="sníž. přenesená",J255,0)</f>
        <v>0</v>
      </c>
      <c r="BI255" s="158">
        <f>IF(N255="nulová",J255,0)</f>
        <v>0</v>
      </c>
      <c r="BJ255" s="18" t="s">
        <v>85</v>
      </c>
      <c r="BK255" s="158">
        <f>ROUND(I255*H255,2)</f>
        <v>0</v>
      </c>
      <c r="BL255" s="18" t="s">
        <v>170</v>
      </c>
      <c r="BM255" s="157" t="s">
        <v>365</v>
      </c>
    </row>
    <row r="256" spans="1:65" s="15" customFormat="1" ht="11.25">
      <c r="B256" s="176"/>
      <c r="D256" s="160" t="s">
        <v>172</v>
      </c>
      <c r="E256" s="177" t="s">
        <v>1</v>
      </c>
      <c r="F256" s="178" t="s">
        <v>274</v>
      </c>
      <c r="H256" s="177" t="s">
        <v>1</v>
      </c>
      <c r="I256" s="179"/>
      <c r="L256" s="176"/>
      <c r="M256" s="180"/>
      <c r="N256" s="181"/>
      <c r="O256" s="181"/>
      <c r="P256" s="181"/>
      <c r="Q256" s="181"/>
      <c r="R256" s="181"/>
      <c r="S256" s="181"/>
      <c r="T256" s="182"/>
      <c r="AT256" s="177" t="s">
        <v>172</v>
      </c>
      <c r="AU256" s="177" t="s">
        <v>88</v>
      </c>
      <c r="AV256" s="15" t="s">
        <v>85</v>
      </c>
      <c r="AW256" s="15" t="s">
        <v>32</v>
      </c>
      <c r="AX256" s="15" t="s">
        <v>77</v>
      </c>
      <c r="AY256" s="177" t="s">
        <v>163</v>
      </c>
    </row>
    <row r="257" spans="2:51" s="13" customFormat="1" ht="11.25">
      <c r="B257" s="159"/>
      <c r="D257" s="160" t="s">
        <v>172</v>
      </c>
      <c r="E257" s="161" t="s">
        <v>1</v>
      </c>
      <c r="F257" s="162" t="s">
        <v>275</v>
      </c>
      <c r="H257" s="163">
        <v>1.361</v>
      </c>
      <c r="I257" s="164"/>
      <c r="L257" s="159"/>
      <c r="M257" s="165"/>
      <c r="N257" s="166"/>
      <c r="O257" s="166"/>
      <c r="P257" s="166"/>
      <c r="Q257" s="166"/>
      <c r="R257" s="166"/>
      <c r="S257" s="166"/>
      <c r="T257" s="167"/>
      <c r="AT257" s="161" t="s">
        <v>172</v>
      </c>
      <c r="AU257" s="161" t="s">
        <v>88</v>
      </c>
      <c r="AV257" s="13" t="s">
        <v>88</v>
      </c>
      <c r="AW257" s="13" t="s">
        <v>32</v>
      </c>
      <c r="AX257" s="13" t="s">
        <v>77</v>
      </c>
      <c r="AY257" s="161" t="s">
        <v>163</v>
      </c>
    </row>
    <row r="258" spans="2:51" s="13" customFormat="1" ht="11.25">
      <c r="B258" s="159"/>
      <c r="D258" s="160" t="s">
        <v>172</v>
      </c>
      <c r="E258" s="161" t="s">
        <v>1</v>
      </c>
      <c r="F258" s="162" t="s">
        <v>276</v>
      </c>
      <c r="H258" s="163">
        <v>84.322999999999993</v>
      </c>
      <c r="I258" s="164"/>
      <c r="L258" s="159"/>
      <c r="M258" s="165"/>
      <c r="N258" s="166"/>
      <c r="O258" s="166"/>
      <c r="P258" s="166"/>
      <c r="Q258" s="166"/>
      <c r="R258" s="166"/>
      <c r="S258" s="166"/>
      <c r="T258" s="167"/>
      <c r="AT258" s="161" t="s">
        <v>172</v>
      </c>
      <c r="AU258" s="161" t="s">
        <v>88</v>
      </c>
      <c r="AV258" s="13" t="s">
        <v>88</v>
      </c>
      <c r="AW258" s="13" t="s">
        <v>32</v>
      </c>
      <c r="AX258" s="13" t="s">
        <v>77</v>
      </c>
      <c r="AY258" s="161" t="s">
        <v>163</v>
      </c>
    </row>
    <row r="259" spans="2:51" s="13" customFormat="1" ht="11.25">
      <c r="B259" s="159"/>
      <c r="D259" s="160" t="s">
        <v>172</v>
      </c>
      <c r="E259" s="161" t="s">
        <v>1</v>
      </c>
      <c r="F259" s="162" t="s">
        <v>277</v>
      </c>
      <c r="H259" s="163">
        <v>77.22</v>
      </c>
      <c r="I259" s="164"/>
      <c r="L259" s="159"/>
      <c r="M259" s="165"/>
      <c r="N259" s="166"/>
      <c r="O259" s="166"/>
      <c r="P259" s="166"/>
      <c r="Q259" s="166"/>
      <c r="R259" s="166"/>
      <c r="S259" s="166"/>
      <c r="T259" s="167"/>
      <c r="AT259" s="161" t="s">
        <v>172</v>
      </c>
      <c r="AU259" s="161" t="s">
        <v>88</v>
      </c>
      <c r="AV259" s="13" t="s">
        <v>88</v>
      </c>
      <c r="AW259" s="13" t="s">
        <v>32</v>
      </c>
      <c r="AX259" s="13" t="s">
        <v>77</v>
      </c>
      <c r="AY259" s="161" t="s">
        <v>163</v>
      </c>
    </row>
    <row r="260" spans="2:51" s="13" customFormat="1" ht="11.25">
      <c r="B260" s="159"/>
      <c r="D260" s="160" t="s">
        <v>172</v>
      </c>
      <c r="E260" s="161" t="s">
        <v>1</v>
      </c>
      <c r="F260" s="162" t="s">
        <v>278</v>
      </c>
      <c r="H260" s="163">
        <v>13.504</v>
      </c>
      <c r="I260" s="164"/>
      <c r="L260" s="159"/>
      <c r="M260" s="165"/>
      <c r="N260" s="166"/>
      <c r="O260" s="166"/>
      <c r="P260" s="166"/>
      <c r="Q260" s="166"/>
      <c r="R260" s="166"/>
      <c r="S260" s="166"/>
      <c r="T260" s="167"/>
      <c r="AT260" s="161" t="s">
        <v>172</v>
      </c>
      <c r="AU260" s="161" t="s">
        <v>88</v>
      </c>
      <c r="AV260" s="13" t="s">
        <v>88</v>
      </c>
      <c r="AW260" s="13" t="s">
        <v>32</v>
      </c>
      <c r="AX260" s="13" t="s">
        <v>77</v>
      </c>
      <c r="AY260" s="161" t="s">
        <v>163</v>
      </c>
    </row>
    <row r="261" spans="2:51" s="13" customFormat="1" ht="11.25">
      <c r="B261" s="159"/>
      <c r="D261" s="160" t="s">
        <v>172</v>
      </c>
      <c r="E261" s="161" t="s">
        <v>1</v>
      </c>
      <c r="F261" s="162" t="s">
        <v>281</v>
      </c>
      <c r="H261" s="163">
        <v>5.5110000000000001</v>
      </c>
      <c r="I261" s="164"/>
      <c r="L261" s="159"/>
      <c r="M261" s="165"/>
      <c r="N261" s="166"/>
      <c r="O261" s="166"/>
      <c r="P261" s="166"/>
      <c r="Q261" s="166"/>
      <c r="R261" s="166"/>
      <c r="S261" s="166"/>
      <c r="T261" s="167"/>
      <c r="AT261" s="161" t="s">
        <v>172</v>
      </c>
      <c r="AU261" s="161" t="s">
        <v>88</v>
      </c>
      <c r="AV261" s="13" t="s">
        <v>88</v>
      </c>
      <c r="AW261" s="13" t="s">
        <v>32</v>
      </c>
      <c r="AX261" s="13" t="s">
        <v>77</v>
      </c>
      <c r="AY261" s="161" t="s">
        <v>163</v>
      </c>
    </row>
    <row r="262" spans="2:51" s="15" customFormat="1" ht="11.25">
      <c r="B262" s="176"/>
      <c r="D262" s="160" t="s">
        <v>172</v>
      </c>
      <c r="E262" s="177" t="s">
        <v>1</v>
      </c>
      <c r="F262" s="178" t="s">
        <v>366</v>
      </c>
      <c r="H262" s="177" t="s">
        <v>1</v>
      </c>
      <c r="I262" s="179"/>
      <c r="L262" s="176"/>
      <c r="M262" s="180"/>
      <c r="N262" s="181"/>
      <c r="O262" s="181"/>
      <c r="P262" s="181"/>
      <c r="Q262" s="181"/>
      <c r="R262" s="181"/>
      <c r="S262" s="181"/>
      <c r="T262" s="182"/>
      <c r="AT262" s="177" t="s">
        <v>172</v>
      </c>
      <c r="AU262" s="177" t="s">
        <v>88</v>
      </c>
      <c r="AV262" s="15" t="s">
        <v>85</v>
      </c>
      <c r="AW262" s="15" t="s">
        <v>32</v>
      </c>
      <c r="AX262" s="15" t="s">
        <v>77</v>
      </c>
      <c r="AY262" s="177" t="s">
        <v>163</v>
      </c>
    </row>
    <row r="263" spans="2:51" s="13" customFormat="1" ht="11.25">
      <c r="B263" s="159"/>
      <c r="D263" s="160" t="s">
        <v>172</v>
      </c>
      <c r="E263" s="161" t="s">
        <v>1</v>
      </c>
      <c r="F263" s="162" t="s">
        <v>367</v>
      </c>
      <c r="H263" s="163">
        <v>55.841000000000001</v>
      </c>
      <c r="I263" s="164"/>
      <c r="L263" s="159"/>
      <c r="M263" s="165"/>
      <c r="N263" s="166"/>
      <c r="O263" s="166"/>
      <c r="P263" s="166"/>
      <c r="Q263" s="166"/>
      <c r="R263" s="166"/>
      <c r="S263" s="166"/>
      <c r="T263" s="167"/>
      <c r="AT263" s="161" t="s">
        <v>172</v>
      </c>
      <c r="AU263" s="161" t="s">
        <v>88</v>
      </c>
      <c r="AV263" s="13" t="s">
        <v>88</v>
      </c>
      <c r="AW263" s="13" t="s">
        <v>32</v>
      </c>
      <c r="AX263" s="13" t="s">
        <v>77</v>
      </c>
      <c r="AY263" s="161" t="s">
        <v>163</v>
      </c>
    </row>
    <row r="264" spans="2:51" s="15" customFormat="1" ht="11.25">
      <c r="B264" s="176"/>
      <c r="D264" s="160" t="s">
        <v>172</v>
      </c>
      <c r="E264" s="177" t="s">
        <v>1</v>
      </c>
      <c r="F264" s="178" t="s">
        <v>350</v>
      </c>
      <c r="H264" s="177" t="s">
        <v>1</v>
      </c>
      <c r="I264" s="179"/>
      <c r="L264" s="176"/>
      <c r="M264" s="180"/>
      <c r="N264" s="181"/>
      <c r="O264" s="181"/>
      <c r="P264" s="181"/>
      <c r="Q264" s="181"/>
      <c r="R264" s="181"/>
      <c r="S264" s="181"/>
      <c r="T264" s="182"/>
      <c r="AT264" s="177" t="s">
        <v>172</v>
      </c>
      <c r="AU264" s="177" t="s">
        <v>88</v>
      </c>
      <c r="AV264" s="15" t="s">
        <v>85</v>
      </c>
      <c r="AW264" s="15" t="s">
        <v>32</v>
      </c>
      <c r="AX264" s="15" t="s">
        <v>77</v>
      </c>
      <c r="AY264" s="177" t="s">
        <v>163</v>
      </c>
    </row>
    <row r="265" spans="2:51" s="13" customFormat="1" ht="11.25">
      <c r="B265" s="159"/>
      <c r="D265" s="160" t="s">
        <v>172</v>
      </c>
      <c r="E265" s="161" t="s">
        <v>1</v>
      </c>
      <c r="F265" s="162" t="s">
        <v>368</v>
      </c>
      <c r="H265" s="163">
        <v>-59.606999999999999</v>
      </c>
      <c r="I265" s="164"/>
      <c r="L265" s="159"/>
      <c r="M265" s="165"/>
      <c r="N265" s="166"/>
      <c r="O265" s="166"/>
      <c r="P265" s="166"/>
      <c r="Q265" s="166"/>
      <c r="R265" s="166"/>
      <c r="S265" s="166"/>
      <c r="T265" s="167"/>
      <c r="AT265" s="161" t="s">
        <v>172</v>
      </c>
      <c r="AU265" s="161" t="s">
        <v>88</v>
      </c>
      <c r="AV265" s="13" t="s">
        <v>88</v>
      </c>
      <c r="AW265" s="13" t="s">
        <v>32</v>
      </c>
      <c r="AX265" s="13" t="s">
        <v>77</v>
      </c>
      <c r="AY265" s="161" t="s">
        <v>163</v>
      </c>
    </row>
    <row r="266" spans="2:51" s="13" customFormat="1" ht="11.25">
      <c r="B266" s="159"/>
      <c r="D266" s="160" t="s">
        <v>172</v>
      </c>
      <c r="E266" s="161" t="s">
        <v>1</v>
      </c>
      <c r="F266" s="162" t="s">
        <v>369</v>
      </c>
      <c r="H266" s="163">
        <v>-7.7750000000000004</v>
      </c>
      <c r="I266" s="164"/>
      <c r="L266" s="159"/>
      <c r="M266" s="165"/>
      <c r="N266" s="166"/>
      <c r="O266" s="166"/>
      <c r="P266" s="166"/>
      <c r="Q266" s="166"/>
      <c r="R266" s="166"/>
      <c r="S266" s="166"/>
      <c r="T266" s="167"/>
      <c r="AT266" s="161" t="s">
        <v>172</v>
      </c>
      <c r="AU266" s="161" t="s">
        <v>88</v>
      </c>
      <c r="AV266" s="13" t="s">
        <v>88</v>
      </c>
      <c r="AW266" s="13" t="s">
        <v>32</v>
      </c>
      <c r="AX266" s="13" t="s">
        <v>77</v>
      </c>
      <c r="AY266" s="161" t="s">
        <v>163</v>
      </c>
    </row>
    <row r="267" spans="2:51" s="15" customFormat="1" ht="11.25">
      <c r="B267" s="176"/>
      <c r="D267" s="160" t="s">
        <v>172</v>
      </c>
      <c r="E267" s="177" t="s">
        <v>1</v>
      </c>
      <c r="F267" s="178" t="s">
        <v>352</v>
      </c>
      <c r="H267" s="177" t="s">
        <v>1</v>
      </c>
      <c r="I267" s="179"/>
      <c r="L267" s="176"/>
      <c r="M267" s="180"/>
      <c r="N267" s="181"/>
      <c r="O267" s="181"/>
      <c r="P267" s="181"/>
      <c r="Q267" s="181"/>
      <c r="R267" s="181"/>
      <c r="S267" s="181"/>
      <c r="T267" s="182"/>
      <c r="AT267" s="177" t="s">
        <v>172</v>
      </c>
      <c r="AU267" s="177" t="s">
        <v>88</v>
      </c>
      <c r="AV267" s="15" t="s">
        <v>85</v>
      </c>
      <c r="AW267" s="15" t="s">
        <v>32</v>
      </c>
      <c r="AX267" s="15" t="s">
        <v>77</v>
      </c>
      <c r="AY267" s="177" t="s">
        <v>163</v>
      </c>
    </row>
    <row r="268" spans="2:51" s="13" customFormat="1" ht="11.25">
      <c r="B268" s="159"/>
      <c r="D268" s="160" t="s">
        <v>172</v>
      </c>
      <c r="E268" s="161" t="s">
        <v>1</v>
      </c>
      <c r="F268" s="162" t="s">
        <v>370</v>
      </c>
      <c r="H268" s="163">
        <v>-3.2810000000000001</v>
      </c>
      <c r="I268" s="164"/>
      <c r="L268" s="159"/>
      <c r="M268" s="165"/>
      <c r="N268" s="166"/>
      <c r="O268" s="166"/>
      <c r="P268" s="166"/>
      <c r="Q268" s="166"/>
      <c r="R268" s="166"/>
      <c r="S268" s="166"/>
      <c r="T268" s="167"/>
      <c r="AT268" s="161" t="s">
        <v>172</v>
      </c>
      <c r="AU268" s="161" t="s">
        <v>88</v>
      </c>
      <c r="AV268" s="13" t="s">
        <v>88</v>
      </c>
      <c r="AW268" s="13" t="s">
        <v>32</v>
      </c>
      <c r="AX268" s="13" t="s">
        <v>77</v>
      </c>
      <c r="AY268" s="161" t="s">
        <v>163</v>
      </c>
    </row>
    <row r="269" spans="2:51" s="13" customFormat="1" ht="11.25">
      <c r="B269" s="159"/>
      <c r="D269" s="160" t="s">
        <v>172</v>
      </c>
      <c r="E269" s="161" t="s">
        <v>1</v>
      </c>
      <c r="F269" s="162" t="s">
        <v>371</v>
      </c>
      <c r="H269" s="163">
        <v>-0.67500000000000004</v>
      </c>
      <c r="I269" s="164"/>
      <c r="L269" s="159"/>
      <c r="M269" s="165"/>
      <c r="N269" s="166"/>
      <c r="O269" s="166"/>
      <c r="P269" s="166"/>
      <c r="Q269" s="166"/>
      <c r="R269" s="166"/>
      <c r="S269" s="166"/>
      <c r="T269" s="167"/>
      <c r="AT269" s="161" t="s">
        <v>172</v>
      </c>
      <c r="AU269" s="161" t="s">
        <v>88</v>
      </c>
      <c r="AV269" s="13" t="s">
        <v>88</v>
      </c>
      <c r="AW269" s="13" t="s">
        <v>32</v>
      </c>
      <c r="AX269" s="13" t="s">
        <v>77</v>
      </c>
      <c r="AY269" s="161" t="s">
        <v>163</v>
      </c>
    </row>
    <row r="270" spans="2:51" s="13" customFormat="1" ht="11.25">
      <c r="B270" s="159"/>
      <c r="D270" s="160" t="s">
        <v>172</v>
      </c>
      <c r="E270" s="161" t="s">
        <v>1</v>
      </c>
      <c r="F270" s="162" t="s">
        <v>372</v>
      </c>
      <c r="H270" s="163">
        <v>-3.1859999999999999</v>
      </c>
      <c r="I270" s="164"/>
      <c r="L270" s="159"/>
      <c r="M270" s="165"/>
      <c r="N270" s="166"/>
      <c r="O270" s="166"/>
      <c r="P270" s="166"/>
      <c r="Q270" s="166"/>
      <c r="R270" s="166"/>
      <c r="S270" s="166"/>
      <c r="T270" s="167"/>
      <c r="AT270" s="161" t="s">
        <v>172</v>
      </c>
      <c r="AU270" s="161" t="s">
        <v>88</v>
      </c>
      <c r="AV270" s="13" t="s">
        <v>88</v>
      </c>
      <c r="AW270" s="13" t="s">
        <v>32</v>
      </c>
      <c r="AX270" s="13" t="s">
        <v>77</v>
      </c>
      <c r="AY270" s="161" t="s">
        <v>163</v>
      </c>
    </row>
    <row r="271" spans="2:51" s="15" customFormat="1" ht="11.25">
      <c r="B271" s="176"/>
      <c r="D271" s="160" t="s">
        <v>172</v>
      </c>
      <c r="E271" s="177" t="s">
        <v>1</v>
      </c>
      <c r="F271" s="178" t="s">
        <v>356</v>
      </c>
      <c r="H271" s="177" t="s">
        <v>1</v>
      </c>
      <c r="I271" s="179"/>
      <c r="L271" s="176"/>
      <c r="M271" s="180"/>
      <c r="N271" s="181"/>
      <c r="O271" s="181"/>
      <c r="P271" s="181"/>
      <c r="Q271" s="181"/>
      <c r="R271" s="181"/>
      <c r="S271" s="181"/>
      <c r="T271" s="182"/>
      <c r="AT271" s="177" t="s">
        <v>172</v>
      </c>
      <c r="AU271" s="177" t="s">
        <v>88</v>
      </c>
      <c r="AV271" s="15" t="s">
        <v>85</v>
      </c>
      <c r="AW271" s="15" t="s">
        <v>32</v>
      </c>
      <c r="AX271" s="15" t="s">
        <v>77</v>
      </c>
      <c r="AY271" s="177" t="s">
        <v>163</v>
      </c>
    </row>
    <row r="272" spans="2:51" s="13" customFormat="1" ht="11.25">
      <c r="B272" s="159"/>
      <c r="D272" s="160" t="s">
        <v>172</v>
      </c>
      <c r="E272" s="161" t="s">
        <v>1</v>
      </c>
      <c r="F272" s="162" t="s">
        <v>373</v>
      </c>
      <c r="H272" s="163">
        <v>-2.113</v>
      </c>
      <c r="I272" s="164"/>
      <c r="L272" s="159"/>
      <c r="M272" s="165"/>
      <c r="N272" s="166"/>
      <c r="O272" s="166"/>
      <c r="P272" s="166"/>
      <c r="Q272" s="166"/>
      <c r="R272" s="166"/>
      <c r="S272" s="166"/>
      <c r="T272" s="167"/>
      <c r="AT272" s="161" t="s">
        <v>172</v>
      </c>
      <c r="AU272" s="161" t="s">
        <v>88</v>
      </c>
      <c r="AV272" s="13" t="s">
        <v>88</v>
      </c>
      <c r="AW272" s="13" t="s">
        <v>32</v>
      </c>
      <c r="AX272" s="13" t="s">
        <v>77</v>
      </c>
      <c r="AY272" s="161" t="s">
        <v>163</v>
      </c>
    </row>
    <row r="273" spans="1:65" s="13" customFormat="1" ht="11.25">
      <c r="B273" s="159"/>
      <c r="D273" s="160" t="s">
        <v>172</v>
      </c>
      <c r="E273" s="161" t="s">
        <v>1</v>
      </c>
      <c r="F273" s="162" t="s">
        <v>374</v>
      </c>
      <c r="H273" s="163">
        <v>-0.19500000000000001</v>
      </c>
      <c r="I273" s="164"/>
      <c r="L273" s="159"/>
      <c r="M273" s="165"/>
      <c r="N273" s="166"/>
      <c r="O273" s="166"/>
      <c r="P273" s="166"/>
      <c r="Q273" s="166"/>
      <c r="R273" s="166"/>
      <c r="S273" s="166"/>
      <c r="T273" s="167"/>
      <c r="AT273" s="161" t="s">
        <v>172</v>
      </c>
      <c r="AU273" s="161" t="s">
        <v>88</v>
      </c>
      <c r="AV273" s="13" t="s">
        <v>88</v>
      </c>
      <c r="AW273" s="13" t="s">
        <v>32</v>
      </c>
      <c r="AX273" s="13" t="s">
        <v>77</v>
      </c>
      <c r="AY273" s="161" t="s">
        <v>163</v>
      </c>
    </row>
    <row r="274" spans="1:65" s="15" customFormat="1" ht="11.25">
      <c r="B274" s="176"/>
      <c r="D274" s="160" t="s">
        <v>172</v>
      </c>
      <c r="E274" s="177" t="s">
        <v>1</v>
      </c>
      <c r="F274" s="178" t="s">
        <v>287</v>
      </c>
      <c r="H274" s="177" t="s">
        <v>1</v>
      </c>
      <c r="I274" s="179"/>
      <c r="L274" s="176"/>
      <c r="M274" s="180"/>
      <c r="N274" s="181"/>
      <c r="O274" s="181"/>
      <c r="P274" s="181"/>
      <c r="Q274" s="181"/>
      <c r="R274" s="181"/>
      <c r="S274" s="181"/>
      <c r="T274" s="182"/>
      <c r="AT274" s="177" t="s">
        <v>172</v>
      </c>
      <c r="AU274" s="177" t="s">
        <v>88</v>
      </c>
      <c r="AV274" s="15" t="s">
        <v>85</v>
      </c>
      <c r="AW274" s="15" t="s">
        <v>32</v>
      </c>
      <c r="AX274" s="15" t="s">
        <v>77</v>
      </c>
      <c r="AY274" s="177" t="s">
        <v>163</v>
      </c>
    </row>
    <row r="275" spans="1:65" s="13" customFormat="1" ht="11.25">
      <c r="B275" s="159"/>
      <c r="D275" s="160" t="s">
        <v>172</v>
      </c>
      <c r="E275" s="161" t="s">
        <v>1</v>
      </c>
      <c r="F275" s="162" t="s">
        <v>288</v>
      </c>
      <c r="H275" s="163">
        <v>-20.937999999999999</v>
      </c>
      <c r="I275" s="164"/>
      <c r="L275" s="159"/>
      <c r="M275" s="165"/>
      <c r="N275" s="166"/>
      <c r="O275" s="166"/>
      <c r="P275" s="166"/>
      <c r="Q275" s="166"/>
      <c r="R275" s="166"/>
      <c r="S275" s="166"/>
      <c r="T275" s="167"/>
      <c r="AT275" s="161" t="s">
        <v>172</v>
      </c>
      <c r="AU275" s="161" t="s">
        <v>88</v>
      </c>
      <c r="AV275" s="13" t="s">
        <v>88</v>
      </c>
      <c r="AW275" s="13" t="s">
        <v>32</v>
      </c>
      <c r="AX275" s="13" t="s">
        <v>77</v>
      </c>
      <c r="AY275" s="161" t="s">
        <v>163</v>
      </c>
    </row>
    <row r="276" spans="1:65" s="13" customFormat="1" ht="11.25">
      <c r="B276" s="159"/>
      <c r="D276" s="160" t="s">
        <v>172</v>
      </c>
      <c r="E276" s="161" t="s">
        <v>1</v>
      </c>
      <c r="F276" s="162" t="s">
        <v>289</v>
      </c>
      <c r="H276" s="163">
        <v>-11.28</v>
      </c>
      <c r="I276" s="164"/>
      <c r="L276" s="159"/>
      <c r="M276" s="165"/>
      <c r="N276" s="166"/>
      <c r="O276" s="166"/>
      <c r="P276" s="166"/>
      <c r="Q276" s="166"/>
      <c r="R276" s="166"/>
      <c r="S276" s="166"/>
      <c r="T276" s="167"/>
      <c r="AT276" s="161" t="s">
        <v>172</v>
      </c>
      <c r="AU276" s="161" t="s">
        <v>88</v>
      </c>
      <c r="AV276" s="13" t="s">
        <v>88</v>
      </c>
      <c r="AW276" s="13" t="s">
        <v>32</v>
      </c>
      <c r="AX276" s="13" t="s">
        <v>77</v>
      </c>
      <c r="AY276" s="161" t="s">
        <v>163</v>
      </c>
    </row>
    <row r="277" spans="1:65" s="13" customFormat="1" ht="11.25">
      <c r="B277" s="159"/>
      <c r="D277" s="160" t="s">
        <v>172</v>
      </c>
      <c r="E277" s="161" t="s">
        <v>1</v>
      </c>
      <c r="F277" s="162" t="s">
        <v>290</v>
      </c>
      <c r="H277" s="163">
        <v>-4.282</v>
      </c>
      <c r="I277" s="164"/>
      <c r="L277" s="159"/>
      <c r="M277" s="165"/>
      <c r="N277" s="166"/>
      <c r="O277" s="166"/>
      <c r="P277" s="166"/>
      <c r="Q277" s="166"/>
      <c r="R277" s="166"/>
      <c r="S277" s="166"/>
      <c r="T277" s="167"/>
      <c r="AT277" s="161" t="s">
        <v>172</v>
      </c>
      <c r="AU277" s="161" t="s">
        <v>88</v>
      </c>
      <c r="AV277" s="13" t="s">
        <v>88</v>
      </c>
      <c r="AW277" s="13" t="s">
        <v>32</v>
      </c>
      <c r="AX277" s="13" t="s">
        <v>77</v>
      </c>
      <c r="AY277" s="161" t="s">
        <v>163</v>
      </c>
    </row>
    <row r="278" spans="1:65" s="14" customFormat="1" ht="11.25">
      <c r="B278" s="168"/>
      <c r="D278" s="160" t="s">
        <v>172</v>
      </c>
      <c r="E278" s="169" t="s">
        <v>122</v>
      </c>
      <c r="F278" s="170" t="s">
        <v>173</v>
      </c>
      <c r="H278" s="171">
        <v>124.428</v>
      </c>
      <c r="I278" s="172"/>
      <c r="L278" s="168"/>
      <c r="M278" s="173"/>
      <c r="N278" s="174"/>
      <c r="O278" s="174"/>
      <c r="P278" s="174"/>
      <c r="Q278" s="174"/>
      <c r="R278" s="174"/>
      <c r="S278" s="174"/>
      <c r="T278" s="175"/>
      <c r="AT278" s="169" t="s">
        <v>172</v>
      </c>
      <c r="AU278" s="169" t="s">
        <v>88</v>
      </c>
      <c r="AV278" s="14" t="s">
        <v>170</v>
      </c>
      <c r="AW278" s="14" t="s">
        <v>32</v>
      </c>
      <c r="AX278" s="14" t="s">
        <v>77</v>
      </c>
      <c r="AY278" s="169" t="s">
        <v>163</v>
      </c>
    </row>
    <row r="279" spans="1:65" s="13" customFormat="1" ht="11.25">
      <c r="B279" s="159"/>
      <c r="D279" s="160" t="s">
        <v>172</v>
      </c>
      <c r="E279" s="161" t="s">
        <v>1</v>
      </c>
      <c r="F279" s="162" t="s">
        <v>375</v>
      </c>
      <c r="H279" s="163">
        <v>245.12299999999999</v>
      </c>
      <c r="I279" s="164"/>
      <c r="L279" s="159"/>
      <c r="M279" s="165"/>
      <c r="N279" s="166"/>
      <c r="O279" s="166"/>
      <c r="P279" s="166"/>
      <c r="Q279" s="166"/>
      <c r="R279" s="166"/>
      <c r="S279" s="166"/>
      <c r="T279" s="167"/>
      <c r="AT279" s="161" t="s">
        <v>172</v>
      </c>
      <c r="AU279" s="161" t="s">
        <v>88</v>
      </c>
      <c r="AV279" s="13" t="s">
        <v>88</v>
      </c>
      <c r="AW279" s="13" t="s">
        <v>32</v>
      </c>
      <c r="AX279" s="13" t="s">
        <v>85</v>
      </c>
      <c r="AY279" s="161" t="s">
        <v>163</v>
      </c>
    </row>
    <row r="280" spans="1:65" s="2" customFormat="1" ht="14.45" customHeight="1">
      <c r="A280" s="33"/>
      <c r="B280" s="145"/>
      <c r="C280" s="146" t="s">
        <v>376</v>
      </c>
      <c r="D280" s="146" t="s">
        <v>165</v>
      </c>
      <c r="E280" s="147" t="s">
        <v>377</v>
      </c>
      <c r="F280" s="148" t="s">
        <v>378</v>
      </c>
      <c r="G280" s="149" t="s">
        <v>258</v>
      </c>
      <c r="H280" s="150">
        <v>68.263999999999996</v>
      </c>
      <c r="I280" s="151"/>
      <c r="J280" s="152">
        <f>ROUND(I280*H280,2)</f>
        <v>0</v>
      </c>
      <c r="K280" s="148" t="s">
        <v>169</v>
      </c>
      <c r="L280" s="34"/>
      <c r="M280" s="153" t="s">
        <v>1</v>
      </c>
      <c r="N280" s="154" t="s">
        <v>42</v>
      </c>
      <c r="O280" s="59"/>
      <c r="P280" s="155">
        <f>O280*H280</f>
        <v>0</v>
      </c>
      <c r="Q280" s="155">
        <v>0</v>
      </c>
      <c r="R280" s="155">
        <f>Q280*H280</f>
        <v>0</v>
      </c>
      <c r="S280" s="155">
        <v>0</v>
      </c>
      <c r="T280" s="156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57" t="s">
        <v>170</v>
      </c>
      <c r="AT280" s="157" t="s">
        <v>165</v>
      </c>
      <c r="AU280" s="157" t="s">
        <v>88</v>
      </c>
      <c r="AY280" s="18" t="s">
        <v>163</v>
      </c>
      <c r="BE280" s="158">
        <f>IF(N280="základní",J280,0)</f>
        <v>0</v>
      </c>
      <c r="BF280" s="158">
        <f>IF(N280="snížená",J280,0)</f>
        <v>0</v>
      </c>
      <c r="BG280" s="158">
        <f>IF(N280="zákl. přenesená",J280,0)</f>
        <v>0</v>
      </c>
      <c r="BH280" s="158">
        <f>IF(N280="sníž. přenesená",J280,0)</f>
        <v>0</v>
      </c>
      <c r="BI280" s="158">
        <f>IF(N280="nulová",J280,0)</f>
        <v>0</v>
      </c>
      <c r="BJ280" s="18" t="s">
        <v>85</v>
      </c>
      <c r="BK280" s="158">
        <f>ROUND(I280*H280,2)</f>
        <v>0</v>
      </c>
      <c r="BL280" s="18" t="s">
        <v>170</v>
      </c>
      <c r="BM280" s="157" t="s">
        <v>379</v>
      </c>
    </row>
    <row r="281" spans="1:65" s="13" customFormat="1" ht="11.25">
      <c r="B281" s="159"/>
      <c r="D281" s="160" t="s">
        <v>172</v>
      </c>
      <c r="E281" s="161" t="s">
        <v>1</v>
      </c>
      <c r="F281" s="162" t="s">
        <v>380</v>
      </c>
      <c r="H281" s="163">
        <v>68.263999999999996</v>
      </c>
      <c r="I281" s="164"/>
      <c r="L281" s="159"/>
      <c r="M281" s="165"/>
      <c r="N281" s="166"/>
      <c r="O281" s="166"/>
      <c r="P281" s="166"/>
      <c r="Q281" s="166"/>
      <c r="R281" s="166"/>
      <c r="S281" s="166"/>
      <c r="T281" s="167"/>
      <c r="AT281" s="161" t="s">
        <v>172</v>
      </c>
      <c r="AU281" s="161" t="s">
        <v>88</v>
      </c>
      <c r="AV281" s="13" t="s">
        <v>88</v>
      </c>
      <c r="AW281" s="13" t="s">
        <v>32</v>
      </c>
      <c r="AX281" s="13" t="s">
        <v>85</v>
      </c>
      <c r="AY281" s="161" t="s">
        <v>163</v>
      </c>
    </row>
    <row r="282" spans="1:65" s="2" customFormat="1" ht="14.45" customHeight="1">
      <c r="A282" s="33"/>
      <c r="B282" s="145"/>
      <c r="C282" s="146" t="s">
        <v>381</v>
      </c>
      <c r="D282" s="146" t="s">
        <v>165</v>
      </c>
      <c r="E282" s="147" t="s">
        <v>382</v>
      </c>
      <c r="F282" s="148" t="s">
        <v>383</v>
      </c>
      <c r="G282" s="149" t="s">
        <v>258</v>
      </c>
      <c r="H282" s="150">
        <v>192.69200000000001</v>
      </c>
      <c r="I282" s="151"/>
      <c r="J282" s="152">
        <f>ROUND(I282*H282,2)</f>
        <v>0</v>
      </c>
      <c r="K282" s="148" t="s">
        <v>169</v>
      </c>
      <c r="L282" s="34"/>
      <c r="M282" s="153" t="s">
        <v>1</v>
      </c>
      <c r="N282" s="154" t="s">
        <v>42</v>
      </c>
      <c r="O282" s="59"/>
      <c r="P282" s="155">
        <f>O282*H282</f>
        <v>0</v>
      </c>
      <c r="Q282" s="155">
        <v>0</v>
      </c>
      <c r="R282" s="155">
        <f>Q282*H282</f>
        <v>0</v>
      </c>
      <c r="S282" s="155">
        <v>0</v>
      </c>
      <c r="T282" s="156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57" t="s">
        <v>170</v>
      </c>
      <c r="AT282" s="157" t="s">
        <v>165</v>
      </c>
      <c r="AU282" s="157" t="s">
        <v>88</v>
      </c>
      <c r="AY282" s="18" t="s">
        <v>163</v>
      </c>
      <c r="BE282" s="158">
        <f>IF(N282="základní",J282,0)</f>
        <v>0</v>
      </c>
      <c r="BF282" s="158">
        <f>IF(N282="snížená",J282,0)</f>
        <v>0</v>
      </c>
      <c r="BG282" s="158">
        <f>IF(N282="zákl. přenesená",J282,0)</f>
        <v>0</v>
      </c>
      <c r="BH282" s="158">
        <f>IF(N282="sníž. přenesená",J282,0)</f>
        <v>0</v>
      </c>
      <c r="BI282" s="158">
        <f>IF(N282="nulová",J282,0)</f>
        <v>0</v>
      </c>
      <c r="BJ282" s="18" t="s">
        <v>85</v>
      </c>
      <c r="BK282" s="158">
        <f>ROUND(I282*H282,2)</f>
        <v>0</v>
      </c>
      <c r="BL282" s="18" t="s">
        <v>170</v>
      </c>
      <c r="BM282" s="157" t="s">
        <v>384</v>
      </c>
    </row>
    <row r="283" spans="1:65" s="13" customFormat="1" ht="11.25">
      <c r="B283" s="159"/>
      <c r="D283" s="160" t="s">
        <v>172</v>
      </c>
      <c r="E283" s="161" t="s">
        <v>1</v>
      </c>
      <c r="F283" s="162" t="s">
        <v>120</v>
      </c>
      <c r="H283" s="163">
        <v>192.69200000000001</v>
      </c>
      <c r="I283" s="164"/>
      <c r="L283" s="159"/>
      <c r="M283" s="165"/>
      <c r="N283" s="166"/>
      <c r="O283" s="166"/>
      <c r="P283" s="166"/>
      <c r="Q283" s="166"/>
      <c r="R283" s="166"/>
      <c r="S283" s="166"/>
      <c r="T283" s="167"/>
      <c r="AT283" s="161" t="s">
        <v>172</v>
      </c>
      <c r="AU283" s="161" t="s">
        <v>88</v>
      </c>
      <c r="AV283" s="13" t="s">
        <v>88</v>
      </c>
      <c r="AW283" s="13" t="s">
        <v>32</v>
      </c>
      <c r="AX283" s="13" t="s">
        <v>85</v>
      </c>
      <c r="AY283" s="161" t="s">
        <v>163</v>
      </c>
    </row>
    <row r="284" spans="1:65" s="2" customFormat="1" ht="14.45" customHeight="1">
      <c r="A284" s="33"/>
      <c r="B284" s="145"/>
      <c r="C284" s="146" t="s">
        <v>385</v>
      </c>
      <c r="D284" s="146" t="s">
        <v>165</v>
      </c>
      <c r="E284" s="147" t="s">
        <v>386</v>
      </c>
      <c r="F284" s="148" t="s">
        <v>387</v>
      </c>
      <c r="G284" s="149" t="s">
        <v>258</v>
      </c>
      <c r="H284" s="150">
        <v>192.69200000000001</v>
      </c>
      <c r="I284" s="151"/>
      <c r="J284" s="152">
        <f>ROUND(I284*H284,2)</f>
        <v>0</v>
      </c>
      <c r="K284" s="148" t="s">
        <v>169</v>
      </c>
      <c r="L284" s="34"/>
      <c r="M284" s="153" t="s">
        <v>1</v>
      </c>
      <c r="N284" s="154" t="s">
        <v>42</v>
      </c>
      <c r="O284" s="59"/>
      <c r="P284" s="155">
        <f>O284*H284</f>
        <v>0</v>
      </c>
      <c r="Q284" s="155">
        <v>0</v>
      </c>
      <c r="R284" s="155">
        <f>Q284*H284</f>
        <v>0</v>
      </c>
      <c r="S284" s="155">
        <v>0</v>
      </c>
      <c r="T284" s="156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57" t="s">
        <v>170</v>
      </c>
      <c r="AT284" s="157" t="s">
        <v>165</v>
      </c>
      <c r="AU284" s="157" t="s">
        <v>88</v>
      </c>
      <c r="AY284" s="18" t="s">
        <v>163</v>
      </c>
      <c r="BE284" s="158">
        <f>IF(N284="základní",J284,0)</f>
        <v>0</v>
      </c>
      <c r="BF284" s="158">
        <f>IF(N284="snížená",J284,0)</f>
        <v>0</v>
      </c>
      <c r="BG284" s="158">
        <f>IF(N284="zákl. přenesená",J284,0)</f>
        <v>0</v>
      </c>
      <c r="BH284" s="158">
        <f>IF(N284="sníž. přenesená",J284,0)</f>
        <v>0</v>
      </c>
      <c r="BI284" s="158">
        <f>IF(N284="nulová",J284,0)</f>
        <v>0</v>
      </c>
      <c r="BJ284" s="18" t="s">
        <v>85</v>
      </c>
      <c r="BK284" s="158">
        <f>ROUND(I284*H284,2)</f>
        <v>0</v>
      </c>
      <c r="BL284" s="18" t="s">
        <v>170</v>
      </c>
      <c r="BM284" s="157" t="s">
        <v>388</v>
      </c>
    </row>
    <row r="285" spans="1:65" s="2" customFormat="1" ht="14.45" customHeight="1">
      <c r="A285" s="33"/>
      <c r="B285" s="145"/>
      <c r="C285" s="146" t="s">
        <v>389</v>
      </c>
      <c r="D285" s="146" t="s">
        <v>165</v>
      </c>
      <c r="E285" s="147" t="s">
        <v>390</v>
      </c>
      <c r="F285" s="148" t="s">
        <v>391</v>
      </c>
      <c r="G285" s="149" t="s">
        <v>258</v>
      </c>
      <c r="H285" s="150">
        <v>69.775000000000006</v>
      </c>
      <c r="I285" s="151"/>
      <c r="J285" s="152">
        <f>ROUND(I285*H285,2)</f>
        <v>0</v>
      </c>
      <c r="K285" s="148" t="s">
        <v>169</v>
      </c>
      <c r="L285" s="34"/>
      <c r="M285" s="153" t="s">
        <v>1</v>
      </c>
      <c r="N285" s="154" t="s">
        <v>42</v>
      </c>
      <c r="O285" s="59"/>
      <c r="P285" s="155">
        <f>O285*H285</f>
        <v>0</v>
      </c>
      <c r="Q285" s="155">
        <v>0</v>
      </c>
      <c r="R285" s="155">
        <f>Q285*H285</f>
        <v>0</v>
      </c>
      <c r="S285" s="155">
        <v>0</v>
      </c>
      <c r="T285" s="156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57" t="s">
        <v>170</v>
      </c>
      <c r="AT285" s="157" t="s">
        <v>165</v>
      </c>
      <c r="AU285" s="157" t="s">
        <v>88</v>
      </c>
      <c r="AY285" s="18" t="s">
        <v>163</v>
      </c>
      <c r="BE285" s="158">
        <f>IF(N285="základní",J285,0)</f>
        <v>0</v>
      </c>
      <c r="BF285" s="158">
        <f>IF(N285="snížená",J285,0)</f>
        <v>0</v>
      </c>
      <c r="BG285" s="158">
        <f>IF(N285="zákl. přenesená",J285,0)</f>
        <v>0</v>
      </c>
      <c r="BH285" s="158">
        <f>IF(N285="sníž. přenesená",J285,0)</f>
        <v>0</v>
      </c>
      <c r="BI285" s="158">
        <f>IF(N285="nulová",J285,0)</f>
        <v>0</v>
      </c>
      <c r="BJ285" s="18" t="s">
        <v>85</v>
      </c>
      <c r="BK285" s="158">
        <f>ROUND(I285*H285,2)</f>
        <v>0</v>
      </c>
      <c r="BL285" s="18" t="s">
        <v>170</v>
      </c>
      <c r="BM285" s="157" t="s">
        <v>392</v>
      </c>
    </row>
    <row r="286" spans="1:65" s="13" customFormat="1" ht="11.25">
      <c r="B286" s="159"/>
      <c r="D286" s="160" t="s">
        <v>172</v>
      </c>
      <c r="E286" s="161" t="s">
        <v>1</v>
      </c>
      <c r="F286" s="162" t="s">
        <v>393</v>
      </c>
      <c r="H286" s="163">
        <v>78.144000000000005</v>
      </c>
      <c r="I286" s="164"/>
      <c r="L286" s="159"/>
      <c r="M286" s="165"/>
      <c r="N286" s="166"/>
      <c r="O286" s="166"/>
      <c r="P286" s="166"/>
      <c r="Q286" s="166"/>
      <c r="R286" s="166"/>
      <c r="S286" s="166"/>
      <c r="T286" s="167"/>
      <c r="AT286" s="161" t="s">
        <v>172</v>
      </c>
      <c r="AU286" s="161" t="s">
        <v>88</v>
      </c>
      <c r="AV286" s="13" t="s">
        <v>88</v>
      </c>
      <c r="AW286" s="13" t="s">
        <v>32</v>
      </c>
      <c r="AX286" s="13" t="s">
        <v>77</v>
      </c>
      <c r="AY286" s="161" t="s">
        <v>163</v>
      </c>
    </row>
    <row r="287" spans="1:65" s="13" customFormat="1" ht="11.25">
      <c r="B287" s="159"/>
      <c r="D287" s="160" t="s">
        <v>172</v>
      </c>
      <c r="E287" s="161" t="s">
        <v>1</v>
      </c>
      <c r="F287" s="162" t="s">
        <v>394</v>
      </c>
      <c r="H287" s="163">
        <v>-8.3689999999999998</v>
      </c>
      <c r="I287" s="164"/>
      <c r="L287" s="159"/>
      <c r="M287" s="165"/>
      <c r="N287" s="166"/>
      <c r="O287" s="166"/>
      <c r="P287" s="166"/>
      <c r="Q287" s="166"/>
      <c r="R287" s="166"/>
      <c r="S287" s="166"/>
      <c r="T287" s="167"/>
      <c r="AT287" s="161" t="s">
        <v>172</v>
      </c>
      <c r="AU287" s="161" t="s">
        <v>88</v>
      </c>
      <c r="AV287" s="13" t="s">
        <v>88</v>
      </c>
      <c r="AW287" s="13" t="s">
        <v>32</v>
      </c>
      <c r="AX287" s="13" t="s">
        <v>77</v>
      </c>
      <c r="AY287" s="161" t="s">
        <v>163</v>
      </c>
    </row>
    <row r="288" spans="1:65" s="14" customFormat="1" ht="11.25">
      <c r="B288" s="168"/>
      <c r="D288" s="160" t="s">
        <v>172</v>
      </c>
      <c r="E288" s="169" t="s">
        <v>109</v>
      </c>
      <c r="F288" s="170" t="s">
        <v>173</v>
      </c>
      <c r="H288" s="171">
        <v>69.775000000000006</v>
      </c>
      <c r="I288" s="172"/>
      <c r="L288" s="168"/>
      <c r="M288" s="173"/>
      <c r="N288" s="174"/>
      <c r="O288" s="174"/>
      <c r="P288" s="174"/>
      <c r="Q288" s="174"/>
      <c r="R288" s="174"/>
      <c r="S288" s="174"/>
      <c r="T288" s="175"/>
      <c r="AT288" s="169" t="s">
        <v>172</v>
      </c>
      <c r="AU288" s="169" t="s">
        <v>88</v>
      </c>
      <c r="AV288" s="14" t="s">
        <v>170</v>
      </c>
      <c r="AW288" s="14" t="s">
        <v>32</v>
      </c>
      <c r="AX288" s="14" t="s">
        <v>85</v>
      </c>
      <c r="AY288" s="169" t="s">
        <v>163</v>
      </c>
    </row>
    <row r="289" spans="1:65" s="2" customFormat="1" ht="14.45" customHeight="1">
      <c r="A289" s="33"/>
      <c r="B289" s="145"/>
      <c r="C289" s="191" t="s">
        <v>395</v>
      </c>
      <c r="D289" s="191" t="s">
        <v>362</v>
      </c>
      <c r="E289" s="192" t="s">
        <v>396</v>
      </c>
      <c r="F289" s="193" t="s">
        <v>397</v>
      </c>
      <c r="G289" s="194" t="s">
        <v>211</v>
      </c>
      <c r="H289" s="195">
        <v>132.363</v>
      </c>
      <c r="I289" s="196"/>
      <c r="J289" s="197">
        <f>ROUND(I289*H289,2)</f>
        <v>0</v>
      </c>
      <c r="K289" s="193" t="s">
        <v>169</v>
      </c>
      <c r="L289" s="198"/>
      <c r="M289" s="199" t="s">
        <v>1</v>
      </c>
      <c r="N289" s="200" t="s">
        <v>42</v>
      </c>
      <c r="O289" s="59"/>
      <c r="P289" s="155">
        <f>O289*H289</f>
        <v>0</v>
      </c>
      <c r="Q289" s="155">
        <v>1</v>
      </c>
      <c r="R289" s="155">
        <f>Q289*H289</f>
        <v>132.363</v>
      </c>
      <c r="S289" s="155">
        <v>0</v>
      </c>
      <c r="T289" s="156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57" t="s">
        <v>199</v>
      </c>
      <c r="AT289" s="157" t="s">
        <v>362</v>
      </c>
      <c r="AU289" s="157" t="s">
        <v>88</v>
      </c>
      <c r="AY289" s="18" t="s">
        <v>163</v>
      </c>
      <c r="BE289" s="158">
        <f>IF(N289="základní",J289,0)</f>
        <v>0</v>
      </c>
      <c r="BF289" s="158">
        <f>IF(N289="snížená",J289,0)</f>
        <v>0</v>
      </c>
      <c r="BG289" s="158">
        <f>IF(N289="zákl. přenesená",J289,0)</f>
        <v>0</v>
      </c>
      <c r="BH289" s="158">
        <f>IF(N289="sníž. přenesená",J289,0)</f>
        <v>0</v>
      </c>
      <c r="BI289" s="158">
        <f>IF(N289="nulová",J289,0)</f>
        <v>0</v>
      </c>
      <c r="BJ289" s="18" t="s">
        <v>85</v>
      </c>
      <c r="BK289" s="158">
        <f>ROUND(I289*H289,2)</f>
        <v>0</v>
      </c>
      <c r="BL289" s="18" t="s">
        <v>170</v>
      </c>
      <c r="BM289" s="157" t="s">
        <v>398</v>
      </c>
    </row>
    <row r="290" spans="1:65" s="13" customFormat="1" ht="11.25">
      <c r="B290" s="159"/>
      <c r="D290" s="160" t="s">
        <v>172</v>
      </c>
      <c r="E290" s="161" t="s">
        <v>1</v>
      </c>
      <c r="F290" s="162" t="s">
        <v>399</v>
      </c>
      <c r="H290" s="163">
        <v>132.363</v>
      </c>
      <c r="I290" s="164"/>
      <c r="L290" s="159"/>
      <c r="M290" s="165"/>
      <c r="N290" s="166"/>
      <c r="O290" s="166"/>
      <c r="P290" s="166"/>
      <c r="Q290" s="166"/>
      <c r="R290" s="166"/>
      <c r="S290" s="166"/>
      <c r="T290" s="167"/>
      <c r="AT290" s="161" t="s">
        <v>172</v>
      </c>
      <c r="AU290" s="161" t="s">
        <v>88</v>
      </c>
      <c r="AV290" s="13" t="s">
        <v>88</v>
      </c>
      <c r="AW290" s="13" t="s">
        <v>32</v>
      </c>
      <c r="AX290" s="13" t="s">
        <v>85</v>
      </c>
      <c r="AY290" s="161" t="s">
        <v>163</v>
      </c>
    </row>
    <row r="291" spans="1:65" s="2" customFormat="1" ht="14.45" customHeight="1">
      <c r="A291" s="33"/>
      <c r="B291" s="145"/>
      <c r="C291" s="146" t="s">
        <v>400</v>
      </c>
      <c r="D291" s="146" t="s">
        <v>165</v>
      </c>
      <c r="E291" s="147" t="s">
        <v>401</v>
      </c>
      <c r="F291" s="148" t="s">
        <v>402</v>
      </c>
      <c r="G291" s="149" t="s">
        <v>258</v>
      </c>
      <c r="H291" s="150">
        <v>69.775000000000006</v>
      </c>
      <c r="I291" s="151"/>
      <c r="J291" s="152">
        <f>ROUND(I291*H291,2)</f>
        <v>0</v>
      </c>
      <c r="K291" s="148" t="s">
        <v>169</v>
      </c>
      <c r="L291" s="34"/>
      <c r="M291" s="153" t="s">
        <v>1</v>
      </c>
      <c r="N291" s="154" t="s">
        <v>42</v>
      </c>
      <c r="O291" s="59"/>
      <c r="P291" s="155">
        <f>O291*H291</f>
        <v>0</v>
      </c>
      <c r="Q291" s="155">
        <v>0</v>
      </c>
      <c r="R291" s="155">
        <f>Q291*H291</f>
        <v>0</v>
      </c>
      <c r="S291" s="155">
        <v>0</v>
      </c>
      <c r="T291" s="156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57" t="s">
        <v>170</v>
      </c>
      <c r="AT291" s="157" t="s">
        <v>165</v>
      </c>
      <c r="AU291" s="157" t="s">
        <v>88</v>
      </c>
      <c r="AY291" s="18" t="s">
        <v>163</v>
      </c>
      <c r="BE291" s="158">
        <f>IF(N291="základní",J291,0)</f>
        <v>0</v>
      </c>
      <c r="BF291" s="158">
        <f>IF(N291="snížená",J291,0)</f>
        <v>0</v>
      </c>
      <c r="BG291" s="158">
        <f>IF(N291="zákl. přenesená",J291,0)</f>
        <v>0</v>
      </c>
      <c r="BH291" s="158">
        <f>IF(N291="sníž. přenesená",J291,0)</f>
        <v>0</v>
      </c>
      <c r="BI291" s="158">
        <f>IF(N291="nulová",J291,0)</f>
        <v>0</v>
      </c>
      <c r="BJ291" s="18" t="s">
        <v>85</v>
      </c>
      <c r="BK291" s="158">
        <f>ROUND(I291*H291,2)</f>
        <v>0</v>
      </c>
      <c r="BL291" s="18" t="s">
        <v>170</v>
      </c>
      <c r="BM291" s="157" t="s">
        <v>403</v>
      </c>
    </row>
    <row r="292" spans="1:65" s="13" customFormat="1" ht="11.25">
      <c r="B292" s="159"/>
      <c r="D292" s="160" t="s">
        <v>172</v>
      </c>
      <c r="E292" s="161" t="s">
        <v>1</v>
      </c>
      <c r="F292" s="162" t="s">
        <v>404</v>
      </c>
      <c r="H292" s="163">
        <v>69.775000000000006</v>
      </c>
      <c r="I292" s="164"/>
      <c r="L292" s="159"/>
      <c r="M292" s="165"/>
      <c r="N292" s="166"/>
      <c r="O292" s="166"/>
      <c r="P292" s="166"/>
      <c r="Q292" s="166"/>
      <c r="R292" s="166"/>
      <c r="S292" s="166"/>
      <c r="T292" s="167"/>
      <c r="AT292" s="161" t="s">
        <v>172</v>
      </c>
      <c r="AU292" s="161" t="s">
        <v>88</v>
      </c>
      <c r="AV292" s="13" t="s">
        <v>88</v>
      </c>
      <c r="AW292" s="13" t="s">
        <v>32</v>
      </c>
      <c r="AX292" s="13" t="s">
        <v>85</v>
      </c>
      <c r="AY292" s="161" t="s">
        <v>163</v>
      </c>
    </row>
    <row r="293" spans="1:65" s="2" customFormat="1" ht="14.45" customHeight="1">
      <c r="A293" s="33"/>
      <c r="B293" s="145"/>
      <c r="C293" s="146" t="s">
        <v>405</v>
      </c>
      <c r="D293" s="146" t="s">
        <v>165</v>
      </c>
      <c r="E293" s="147" t="s">
        <v>386</v>
      </c>
      <c r="F293" s="148" t="s">
        <v>387</v>
      </c>
      <c r="G293" s="149" t="s">
        <v>258</v>
      </c>
      <c r="H293" s="150">
        <v>69.775000000000006</v>
      </c>
      <c r="I293" s="151"/>
      <c r="J293" s="152">
        <f>ROUND(I293*H293,2)</f>
        <v>0</v>
      </c>
      <c r="K293" s="148" t="s">
        <v>169</v>
      </c>
      <c r="L293" s="34"/>
      <c r="M293" s="153" t="s">
        <v>1</v>
      </c>
      <c r="N293" s="154" t="s">
        <v>42</v>
      </c>
      <c r="O293" s="59"/>
      <c r="P293" s="155">
        <f>O293*H293</f>
        <v>0</v>
      </c>
      <c r="Q293" s="155">
        <v>0</v>
      </c>
      <c r="R293" s="155">
        <f>Q293*H293</f>
        <v>0</v>
      </c>
      <c r="S293" s="155">
        <v>0</v>
      </c>
      <c r="T293" s="156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57" t="s">
        <v>170</v>
      </c>
      <c r="AT293" s="157" t="s">
        <v>165</v>
      </c>
      <c r="AU293" s="157" t="s">
        <v>88</v>
      </c>
      <c r="AY293" s="18" t="s">
        <v>163</v>
      </c>
      <c r="BE293" s="158">
        <f>IF(N293="základní",J293,0)</f>
        <v>0</v>
      </c>
      <c r="BF293" s="158">
        <f>IF(N293="snížená",J293,0)</f>
        <v>0</v>
      </c>
      <c r="BG293" s="158">
        <f>IF(N293="zákl. přenesená",J293,0)</f>
        <v>0</v>
      </c>
      <c r="BH293" s="158">
        <f>IF(N293="sníž. přenesená",J293,0)</f>
        <v>0</v>
      </c>
      <c r="BI293" s="158">
        <f>IF(N293="nulová",J293,0)</f>
        <v>0</v>
      </c>
      <c r="BJ293" s="18" t="s">
        <v>85</v>
      </c>
      <c r="BK293" s="158">
        <f>ROUND(I293*H293,2)</f>
        <v>0</v>
      </c>
      <c r="BL293" s="18" t="s">
        <v>170</v>
      </c>
      <c r="BM293" s="157" t="s">
        <v>406</v>
      </c>
    </row>
    <row r="294" spans="1:65" s="2" customFormat="1" ht="14.45" customHeight="1">
      <c r="A294" s="33"/>
      <c r="B294" s="145"/>
      <c r="C294" s="146" t="s">
        <v>407</v>
      </c>
      <c r="D294" s="146" t="s">
        <v>165</v>
      </c>
      <c r="E294" s="147" t="s">
        <v>408</v>
      </c>
      <c r="F294" s="148" t="s">
        <v>409</v>
      </c>
      <c r="G294" s="149" t="s">
        <v>183</v>
      </c>
      <c r="H294" s="150">
        <v>50.244999999999997</v>
      </c>
      <c r="I294" s="151"/>
      <c r="J294" s="152">
        <f>ROUND(I294*H294,2)</f>
        <v>0</v>
      </c>
      <c r="K294" s="148" t="s">
        <v>169</v>
      </c>
      <c r="L294" s="34"/>
      <c r="M294" s="153" t="s">
        <v>1</v>
      </c>
      <c r="N294" s="154" t="s">
        <v>42</v>
      </c>
      <c r="O294" s="59"/>
      <c r="P294" s="155">
        <f>O294*H294</f>
        <v>0</v>
      </c>
      <c r="Q294" s="155">
        <v>0</v>
      </c>
      <c r="R294" s="155">
        <f>Q294*H294</f>
        <v>0</v>
      </c>
      <c r="S294" s="155">
        <v>0</v>
      </c>
      <c r="T294" s="156">
        <f>S294*H294</f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57" t="s">
        <v>170</v>
      </c>
      <c r="AT294" s="157" t="s">
        <v>165</v>
      </c>
      <c r="AU294" s="157" t="s">
        <v>88</v>
      </c>
      <c r="AY294" s="18" t="s">
        <v>163</v>
      </c>
      <c r="BE294" s="158">
        <f>IF(N294="základní",J294,0)</f>
        <v>0</v>
      </c>
      <c r="BF294" s="158">
        <f>IF(N294="snížená",J294,0)</f>
        <v>0</v>
      </c>
      <c r="BG294" s="158">
        <f>IF(N294="zákl. přenesená",J294,0)</f>
        <v>0</v>
      </c>
      <c r="BH294" s="158">
        <f>IF(N294="sníž. přenesená",J294,0)</f>
        <v>0</v>
      </c>
      <c r="BI294" s="158">
        <f>IF(N294="nulová",J294,0)</f>
        <v>0</v>
      </c>
      <c r="BJ294" s="18" t="s">
        <v>85</v>
      </c>
      <c r="BK294" s="158">
        <f>ROUND(I294*H294,2)</f>
        <v>0</v>
      </c>
      <c r="BL294" s="18" t="s">
        <v>170</v>
      </c>
      <c r="BM294" s="157" t="s">
        <v>410</v>
      </c>
    </row>
    <row r="295" spans="1:65" s="13" customFormat="1" ht="11.25">
      <c r="B295" s="159"/>
      <c r="D295" s="160" t="s">
        <v>172</v>
      </c>
      <c r="E295" s="161" t="s">
        <v>1</v>
      </c>
      <c r="F295" s="162" t="s">
        <v>411</v>
      </c>
      <c r="H295" s="163">
        <v>42.954999999999998</v>
      </c>
      <c r="I295" s="164"/>
      <c r="L295" s="159"/>
      <c r="M295" s="165"/>
      <c r="N295" s="166"/>
      <c r="O295" s="166"/>
      <c r="P295" s="166"/>
      <c r="Q295" s="166"/>
      <c r="R295" s="166"/>
      <c r="S295" s="166"/>
      <c r="T295" s="167"/>
      <c r="AT295" s="161" t="s">
        <v>172</v>
      </c>
      <c r="AU295" s="161" t="s">
        <v>88</v>
      </c>
      <c r="AV295" s="13" t="s">
        <v>88</v>
      </c>
      <c r="AW295" s="13" t="s">
        <v>32</v>
      </c>
      <c r="AX295" s="13" t="s">
        <v>77</v>
      </c>
      <c r="AY295" s="161" t="s">
        <v>163</v>
      </c>
    </row>
    <row r="296" spans="1:65" s="13" customFormat="1" ht="11.25">
      <c r="B296" s="159"/>
      <c r="D296" s="160" t="s">
        <v>172</v>
      </c>
      <c r="E296" s="161" t="s">
        <v>1</v>
      </c>
      <c r="F296" s="162" t="s">
        <v>412</v>
      </c>
      <c r="H296" s="163">
        <v>7.29</v>
      </c>
      <c r="I296" s="164"/>
      <c r="L296" s="159"/>
      <c r="M296" s="165"/>
      <c r="N296" s="166"/>
      <c r="O296" s="166"/>
      <c r="P296" s="166"/>
      <c r="Q296" s="166"/>
      <c r="R296" s="166"/>
      <c r="S296" s="166"/>
      <c r="T296" s="167"/>
      <c r="AT296" s="161" t="s">
        <v>172</v>
      </c>
      <c r="AU296" s="161" t="s">
        <v>88</v>
      </c>
      <c r="AV296" s="13" t="s">
        <v>88</v>
      </c>
      <c r="AW296" s="13" t="s">
        <v>32</v>
      </c>
      <c r="AX296" s="13" t="s">
        <v>77</v>
      </c>
      <c r="AY296" s="161" t="s">
        <v>163</v>
      </c>
    </row>
    <row r="297" spans="1:65" s="14" customFormat="1" ht="11.25">
      <c r="B297" s="168"/>
      <c r="D297" s="160" t="s">
        <v>172</v>
      </c>
      <c r="E297" s="169" t="s">
        <v>118</v>
      </c>
      <c r="F297" s="170" t="s">
        <v>173</v>
      </c>
      <c r="H297" s="171">
        <v>50.244999999999997</v>
      </c>
      <c r="I297" s="172"/>
      <c r="L297" s="168"/>
      <c r="M297" s="173"/>
      <c r="N297" s="174"/>
      <c r="O297" s="174"/>
      <c r="P297" s="174"/>
      <c r="Q297" s="174"/>
      <c r="R297" s="174"/>
      <c r="S297" s="174"/>
      <c r="T297" s="175"/>
      <c r="AT297" s="169" t="s">
        <v>172</v>
      </c>
      <c r="AU297" s="169" t="s">
        <v>88</v>
      </c>
      <c r="AV297" s="14" t="s">
        <v>170</v>
      </c>
      <c r="AW297" s="14" t="s">
        <v>32</v>
      </c>
      <c r="AX297" s="14" t="s">
        <v>85</v>
      </c>
      <c r="AY297" s="169" t="s">
        <v>163</v>
      </c>
    </row>
    <row r="298" spans="1:65" s="2" customFormat="1" ht="14.45" customHeight="1">
      <c r="A298" s="33"/>
      <c r="B298" s="145"/>
      <c r="C298" s="146" t="s">
        <v>413</v>
      </c>
      <c r="D298" s="146" t="s">
        <v>165</v>
      </c>
      <c r="E298" s="147" t="s">
        <v>414</v>
      </c>
      <c r="F298" s="148" t="s">
        <v>415</v>
      </c>
      <c r="G298" s="149" t="s">
        <v>183</v>
      </c>
      <c r="H298" s="150">
        <v>100.49</v>
      </c>
      <c r="I298" s="151"/>
      <c r="J298" s="152">
        <f>ROUND(I298*H298,2)</f>
        <v>0</v>
      </c>
      <c r="K298" s="148" t="s">
        <v>169</v>
      </c>
      <c r="L298" s="34"/>
      <c r="M298" s="153" t="s">
        <v>1</v>
      </c>
      <c r="N298" s="154" t="s">
        <v>42</v>
      </c>
      <c r="O298" s="59"/>
      <c r="P298" s="155">
        <f>O298*H298</f>
        <v>0</v>
      </c>
      <c r="Q298" s="155">
        <v>0</v>
      </c>
      <c r="R298" s="155">
        <f>Q298*H298</f>
        <v>0</v>
      </c>
      <c r="S298" s="155">
        <v>0</v>
      </c>
      <c r="T298" s="156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57" t="s">
        <v>170</v>
      </c>
      <c r="AT298" s="157" t="s">
        <v>165</v>
      </c>
      <c r="AU298" s="157" t="s">
        <v>88</v>
      </c>
      <c r="AY298" s="18" t="s">
        <v>163</v>
      </c>
      <c r="BE298" s="158">
        <f>IF(N298="základní",J298,0)</f>
        <v>0</v>
      </c>
      <c r="BF298" s="158">
        <f>IF(N298="snížená",J298,0)</f>
        <v>0</v>
      </c>
      <c r="BG298" s="158">
        <f>IF(N298="zákl. přenesená",J298,0)</f>
        <v>0</v>
      </c>
      <c r="BH298" s="158">
        <f>IF(N298="sníž. přenesená",J298,0)</f>
        <v>0</v>
      </c>
      <c r="BI298" s="158">
        <f>IF(N298="nulová",J298,0)</f>
        <v>0</v>
      </c>
      <c r="BJ298" s="18" t="s">
        <v>85</v>
      </c>
      <c r="BK298" s="158">
        <f>ROUND(I298*H298,2)</f>
        <v>0</v>
      </c>
      <c r="BL298" s="18" t="s">
        <v>170</v>
      </c>
      <c r="BM298" s="157" t="s">
        <v>416</v>
      </c>
    </row>
    <row r="299" spans="1:65" s="13" customFormat="1" ht="11.25">
      <c r="B299" s="159"/>
      <c r="D299" s="160" t="s">
        <v>172</v>
      </c>
      <c r="E299" s="161" t="s">
        <v>1</v>
      </c>
      <c r="F299" s="162" t="s">
        <v>417</v>
      </c>
      <c r="H299" s="163">
        <v>100.49</v>
      </c>
      <c r="I299" s="164"/>
      <c r="L299" s="159"/>
      <c r="M299" s="165"/>
      <c r="N299" s="166"/>
      <c r="O299" s="166"/>
      <c r="P299" s="166"/>
      <c r="Q299" s="166"/>
      <c r="R299" s="166"/>
      <c r="S299" s="166"/>
      <c r="T299" s="167"/>
      <c r="AT299" s="161" t="s">
        <v>172</v>
      </c>
      <c r="AU299" s="161" t="s">
        <v>88</v>
      </c>
      <c r="AV299" s="13" t="s">
        <v>88</v>
      </c>
      <c r="AW299" s="13" t="s">
        <v>32</v>
      </c>
      <c r="AX299" s="13" t="s">
        <v>77</v>
      </c>
      <c r="AY299" s="161" t="s">
        <v>163</v>
      </c>
    </row>
    <row r="300" spans="1:65" s="14" customFormat="1" ht="11.25">
      <c r="B300" s="168"/>
      <c r="D300" s="160" t="s">
        <v>172</v>
      </c>
      <c r="E300" s="169" t="s">
        <v>114</v>
      </c>
      <c r="F300" s="170" t="s">
        <v>173</v>
      </c>
      <c r="H300" s="171">
        <v>100.49</v>
      </c>
      <c r="I300" s="172"/>
      <c r="L300" s="168"/>
      <c r="M300" s="173"/>
      <c r="N300" s="174"/>
      <c r="O300" s="174"/>
      <c r="P300" s="174"/>
      <c r="Q300" s="174"/>
      <c r="R300" s="174"/>
      <c r="S300" s="174"/>
      <c r="T300" s="175"/>
      <c r="AT300" s="169" t="s">
        <v>172</v>
      </c>
      <c r="AU300" s="169" t="s">
        <v>88</v>
      </c>
      <c r="AV300" s="14" t="s">
        <v>170</v>
      </c>
      <c r="AW300" s="14" t="s">
        <v>32</v>
      </c>
      <c r="AX300" s="14" t="s">
        <v>85</v>
      </c>
      <c r="AY300" s="169" t="s">
        <v>163</v>
      </c>
    </row>
    <row r="301" spans="1:65" s="2" customFormat="1" ht="24.2" customHeight="1">
      <c r="A301" s="33"/>
      <c r="B301" s="145"/>
      <c r="C301" s="146" t="s">
        <v>418</v>
      </c>
      <c r="D301" s="146" t="s">
        <v>165</v>
      </c>
      <c r="E301" s="147" t="s">
        <v>419</v>
      </c>
      <c r="F301" s="148" t="s">
        <v>420</v>
      </c>
      <c r="G301" s="149" t="s">
        <v>183</v>
      </c>
      <c r="H301" s="150">
        <v>100.49</v>
      </c>
      <c r="I301" s="151"/>
      <c r="J301" s="152">
        <f>ROUND(I301*H301,2)</f>
        <v>0</v>
      </c>
      <c r="K301" s="148" t="s">
        <v>221</v>
      </c>
      <c r="L301" s="34"/>
      <c r="M301" s="153" t="s">
        <v>1</v>
      </c>
      <c r="N301" s="154" t="s">
        <v>42</v>
      </c>
      <c r="O301" s="59"/>
      <c r="P301" s="155">
        <f>O301*H301</f>
        <v>0</v>
      </c>
      <c r="Q301" s="155">
        <v>0</v>
      </c>
      <c r="R301" s="155">
        <f>Q301*H301</f>
        <v>0</v>
      </c>
      <c r="S301" s="155">
        <v>0</v>
      </c>
      <c r="T301" s="156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57" t="s">
        <v>170</v>
      </c>
      <c r="AT301" s="157" t="s">
        <v>165</v>
      </c>
      <c r="AU301" s="157" t="s">
        <v>88</v>
      </c>
      <c r="AY301" s="18" t="s">
        <v>163</v>
      </c>
      <c r="BE301" s="158">
        <f>IF(N301="základní",J301,0)</f>
        <v>0</v>
      </c>
      <c r="BF301" s="158">
        <f>IF(N301="snížená",J301,0)</f>
        <v>0</v>
      </c>
      <c r="BG301" s="158">
        <f>IF(N301="zákl. přenesená",J301,0)</f>
        <v>0</v>
      </c>
      <c r="BH301" s="158">
        <f>IF(N301="sníž. přenesená",J301,0)</f>
        <v>0</v>
      </c>
      <c r="BI301" s="158">
        <f>IF(N301="nulová",J301,0)</f>
        <v>0</v>
      </c>
      <c r="BJ301" s="18" t="s">
        <v>85</v>
      </c>
      <c r="BK301" s="158">
        <f>ROUND(I301*H301,2)</f>
        <v>0</v>
      </c>
      <c r="BL301" s="18" t="s">
        <v>170</v>
      </c>
      <c r="BM301" s="157" t="s">
        <v>421</v>
      </c>
    </row>
    <row r="302" spans="1:65" s="13" customFormat="1" ht="11.25">
      <c r="B302" s="159"/>
      <c r="D302" s="160" t="s">
        <v>172</v>
      </c>
      <c r="E302" s="161" t="s">
        <v>1</v>
      </c>
      <c r="F302" s="162" t="s">
        <v>114</v>
      </c>
      <c r="H302" s="163">
        <v>100.49</v>
      </c>
      <c r="I302" s="164"/>
      <c r="L302" s="159"/>
      <c r="M302" s="165"/>
      <c r="N302" s="166"/>
      <c r="O302" s="166"/>
      <c r="P302" s="166"/>
      <c r="Q302" s="166"/>
      <c r="R302" s="166"/>
      <c r="S302" s="166"/>
      <c r="T302" s="167"/>
      <c r="AT302" s="161" t="s">
        <v>172</v>
      </c>
      <c r="AU302" s="161" t="s">
        <v>88</v>
      </c>
      <c r="AV302" s="13" t="s">
        <v>88</v>
      </c>
      <c r="AW302" s="13" t="s">
        <v>32</v>
      </c>
      <c r="AX302" s="13" t="s">
        <v>85</v>
      </c>
      <c r="AY302" s="161" t="s">
        <v>163</v>
      </c>
    </row>
    <row r="303" spans="1:65" s="12" customFormat="1" ht="22.9" customHeight="1">
      <c r="B303" s="132"/>
      <c r="D303" s="133" t="s">
        <v>76</v>
      </c>
      <c r="E303" s="143" t="s">
        <v>170</v>
      </c>
      <c r="F303" s="143" t="s">
        <v>422</v>
      </c>
      <c r="I303" s="135"/>
      <c r="J303" s="144">
        <f>BK303</f>
        <v>0</v>
      </c>
      <c r="L303" s="132"/>
      <c r="M303" s="137"/>
      <c r="N303" s="138"/>
      <c r="O303" s="138"/>
      <c r="P303" s="139">
        <f>SUM(P304:P314)</f>
        <v>0</v>
      </c>
      <c r="Q303" s="138"/>
      <c r="R303" s="139">
        <f>SUM(R304:R314)</f>
        <v>2.5322100000000001</v>
      </c>
      <c r="S303" s="138"/>
      <c r="T303" s="140">
        <f>SUM(T304:T314)</f>
        <v>0</v>
      </c>
      <c r="AR303" s="133" t="s">
        <v>85</v>
      </c>
      <c r="AT303" s="141" t="s">
        <v>76</v>
      </c>
      <c r="AU303" s="141" t="s">
        <v>85</v>
      </c>
      <c r="AY303" s="133" t="s">
        <v>163</v>
      </c>
      <c r="BK303" s="142">
        <f>SUM(BK304:BK314)</f>
        <v>0</v>
      </c>
    </row>
    <row r="304" spans="1:65" s="2" customFormat="1" ht="14.45" customHeight="1">
      <c r="A304" s="33"/>
      <c r="B304" s="145"/>
      <c r="C304" s="146" t="s">
        <v>423</v>
      </c>
      <c r="D304" s="146" t="s">
        <v>165</v>
      </c>
      <c r="E304" s="147" t="s">
        <v>424</v>
      </c>
      <c r="F304" s="148" t="s">
        <v>425</v>
      </c>
      <c r="G304" s="149" t="s">
        <v>258</v>
      </c>
      <c r="H304" s="150">
        <v>25.004000000000001</v>
      </c>
      <c r="I304" s="151"/>
      <c r="J304" s="152">
        <f>ROUND(I304*H304,2)</f>
        <v>0</v>
      </c>
      <c r="K304" s="148" t="s">
        <v>169</v>
      </c>
      <c r="L304" s="34"/>
      <c r="M304" s="153" t="s">
        <v>1</v>
      </c>
      <c r="N304" s="154" t="s">
        <v>42</v>
      </c>
      <c r="O304" s="59"/>
      <c r="P304" s="155">
        <f>O304*H304</f>
        <v>0</v>
      </c>
      <c r="Q304" s="155">
        <v>0</v>
      </c>
      <c r="R304" s="155">
        <f>Q304*H304</f>
        <v>0</v>
      </c>
      <c r="S304" s="155">
        <v>0</v>
      </c>
      <c r="T304" s="156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57" t="s">
        <v>170</v>
      </c>
      <c r="AT304" s="157" t="s">
        <v>165</v>
      </c>
      <c r="AU304" s="157" t="s">
        <v>88</v>
      </c>
      <c r="AY304" s="18" t="s">
        <v>163</v>
      </c>
      <c r="BE304" s="158">
        <f>IF(N304="základní",J304,0)</f>
        <v>0</v>
      </c>
      <c r="BF304" s="158">
        <f>IF(N304="snížená",J304,0)</f>
        <v>0</v>
      </c>
      <c r="BG304" s="158">
        <f>IF(N304="zákl. přenesená",J304,0)</f>
        <v>0</v>
      </c>
      <c r="BH304" s="158">
        <f>IF(N304="sníž. přenesená",J304,0)</f>
        <v>0</v>
      </c>
      <c r="BI304" s="158">
        <f>IF(N304="nulová",J304,0)</f>
        <v>0</v>
      </c>
      <c r="BJ304" s="18" t="s">
        <v>85</v>
      </c>
      <c r="BK304" s="158">
        <f>ROUND(I304*H304,2)</f>
        <v>0</v>
      </c>
      <c r="BL304" s="18" t="s">
        <v>170</v>
      </c>
      <c r="BM304" s="157" t="s">
        <v>426</v>
      </c>
    </row>
    <row r="305" spans="1:65" s="13" customFormat="1" ht="11.25">
      <c r="B305" s="159"/>
      <c r="D305" s="160" t="s">
        <v>172</v>
      </c>
      <c r="E305" s="161" t="s">
        <v>1</v>
      </c>
      <c r="F305" s="162" t="s">
        <v>427</v>
      </c>
      <c r="H305" s="163">
        <v>19.536000000000001</v>
      </c>
      <c r="I305" s="164"/>
      <c r="L305" s="159"/>
      <c r="M305" s="165"/>
      <c r="N305" s="166"/>
      <c r="O305" s="166"/>
      <c r="P305" s="166"/>
      <c r="Q305" s="166"/>
      <c r="R305" s="166"/>
      <c r="S305" s="166"/>
      <c r="T305" s="167"/>
      <c r="AT305" s="161" t="s">
        <v>172</v>
      </c>
      <c r="AU305" s="161" t="s">
        <v>88</v>
      </c>
      <c r="AV305" s="13" t="s">
        <v>88</v>
      </c>
      <c r="AW305" s="13" t="s">
        <v>32</v>
      </c>
      <c r="AX305" s="13" t="s">
        <v>77</v>
      </c>
      <c r="AY305" s="161" t="s">
        <v>163</v>
      </c>
    </row>
    <row r="306" spans="1:65" s="13" customFormat="1" ht="11.25">
      <c r="B306" s="159"/>
      <c r="D306" s="160" t="s">
        <v>172</v>
      </c>
      <c r="E306" s="161" t="s">
        <v>1</v>
      </c>
      <c r="F306" s="162" t="s">
        <v>428</v>
      </c>
      <c r="H306" s="163">
        <v>5.468</v>
      </c>
      <c r="I306" s="164"/>
      <c r="L306" s="159"/>
      <c r="M306" s="165"/>
      <c r="N306" s="166"/>
      <c r="O306" s="166"/>
      <c r="P306" s="166"/>
      <c r="Q306" s="166"/>
      <c r="R306" s="166"/>
      <c r="S306" s="166"/>
      <c r="T306" s="167"/>
      <c r="AT306" s="161" t="s">
        <v>172</v>
      </c>
      <c r="AU306" s="161" t="s">
        <v>88</v>
      </c>
      <c r="AV306" s="13" t="s">
        <v>88</v>
      </c>
      <c r="AW306" s="13" t="s">
        <v>32</v>
      </c>
      <c r="AX306" s="13" t="s">
        <v>77</v>
      </c>
      <c r="AY306" s="161" t="s">
        <v>163</v>
      </c>
    </row>
    <row r="307" spans="1:65" s="14" customFormat="1" ht="11.25">
      <c r="B307" s="168"/>
      <c r="D307" s="160" t="s">
        <v>172</v>
      </c>
      <c r="E307" s="169" t="s">
        <v>106</v>
      </c>
      <c r="F307" s="170" t="s">
        <v>173</v>
      </c>
      <c r="H307" s="171">
        <v>25.004000000000001</v>
      </c>
      <c r="I307" s="172"/>
      <c r="L307" s="168"/>
      <c r="M307" s="173"/>
      <c r="N307" s="174"/>
      <c r="O307" s="174"/>
      <c r="P307" s="174"/>
      <c r="Q307" s="174"/>
      <c r="R307" s="174"/>
      <c r="S307" s="174"/>
      <c r="T307" s="175"/>
      <c r="AT307" s="169" t="s">
        <v>172</v>
      </c>
      <c r="AU307" s="169" t="s">
        <v>88</v>
      </c>
      <c r="AV307" s="14" t="s">
        <v>170</v>
      </c>
      <c r="AW307" s="14" t="s">
        <v>32</v>
      </c>
      <c r="AX307" s="14" t="s">
        <v>85</v>
      </c>
      <c r="AY307" s="169" t="s">
        <v>163</v>
      </c>
    </row>
    <row r="308" spans="1:65" s="2" customFormat="1" ht="14.45" customHeight="1">
      <c r="A308" s="33"/>
      <c r="B308" s="145"/>
      <c r="C308" s="146" t="s">
        <v>429</v>
      </c>
      <c r="D308" s="146" t="s">
        <v>165</v>
      </c>
      <c r="E308" s="147" t="s">
        <v>401</v>
      </c>
      <c r="F308" s="148" t="s">
        <v>402</v>
      </c>
      <c r="G308" s="149" t="s">
        <v>258</v>
      </c>
      <c r="H308" s="150">
        <v>25.004000000000001</v>
      </c>
      <c r="I308" s="151"/>
      <c r="J308" s="152">
        <f>ROUND(I308*H308,2)</f>
        <v>0</v>
      </c>
      <c r="K308" s="148" t="s">
        <v>169</v>
      </c>
      <c r="L308" s="34"/>
      <c r="M308" s="153" t="s">
        <v>1</v>
      </c>
      <c r="N308" s="154" t="s">
        <v>42</v>
      </c>
      <c r="O308" s="59"/>
      <c r="P308" s="155">
        <f>O308*H308</f>
        <v>0</v>
      </c>
      <c r="Q308" s="155">
        <v>0</v>
      </c>
      <c r="R308" s="155">
        <f>Q308*H308</f>
        <v>0</v>
      </c>
      <c r="S308" s="155">
        <v>0</v>
      </c>
      <c r="T308" s="156">
        <f>S308*H308</f>
        <v>0</v>
      </c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R308" s="157" t="s">
        <v>170</v>
      </c>
      <c r="AT308" s="157" t="s">
        <v>165</v>
      </c>
      <c r="AU308" s="157" t="s">
        <v>88</v>
      </c>
      <c r="AY308" s="18" t="s">
        <v>163</v>
      </c>
      <c r="BE308" s="158">
        <f>IF(N308="základní",J308,0)</f>
        <v>0</v>
      </c>
      <c r="BF308" s="158">
        <f>IF(N308="snížená",J308,0)</f>
        <v>0</v>
      </c>
      <c r="BG308" s="158">
        <f>IF(N308="zákl. přenesená",J308,0)</f>
        <v>0</v>
      </c>
      <c r="BH308" s="158">
        <f>IF(N308="sníž. přenesená",J308,0)</f>
        <v>0</v>
      </c>
      <c r="BI308" s="158">
        <f>IF(N308="nulová",J308,0)</f>
        <v>0</v>
      </c>
      <c r="BJ308" s="18" t="s">
        <v>85</v>
      </c>
      <c r="BK308" s="158">
        <f>ROUND(I308*H308,2)</f>
        <v>0</v>
      </c>
      <c r="BL308" s="18" t="s">
        <v>170</v>
      </c>
      <c r="BM308" s="157" t="s">
        <v>430</v>
      </c>
    </row>
    <row r="309" spans="1:65" s="13" customFormat="1" ht="11.25">
      <c r="B309" s="159"/>
      <c r="D309" s="160" t="s">
        <v>172</v>
      </c>
      <c r="E309" s="161" t="s">
        <v>1</v>
      </c>
      <c r="F309" s="162" t="s">
        <v>431</v>
      </c>
      <c r="H309" s="163">
        <v>25.004000000000001</v>
      </c>
      <c r="I309" s="164"/>
      <c r="L309" s="159"/>
      <c r="M309" s="165"/>
      <c r="N309" s="166"/>
      <c r="O309" s="166"/>
      <c r="P309" s="166"/>
      <c r="Q309" s="166"/>
      <c r="R309" s="166"/>
      <c r="S309" s="166"/>
      <c r="T309" s="167"/>
      <c r="AT309" s="161" t="s">
        <v>172</v>
      </c>
      <c r="AU309" s="161" t="s">
        <v>88</v>
      </c>
      <c r="AV309" s="13" t="s">
        <v>88</v>
      </c>
      <c r="AW309" s="13" t="s">
        <v>32</v>
      </c>
      <c r="AX309" s="13" t="s">
        <v>85</v>
      </c>
      <c r="AY309" s="161" t="s">
        <v>163</v>
      </c>
    </row>
    <row r="310" spans="1:65" s="2" customFormat="1" ht="14.45" customHeight="1">
      <c r="A310" s="33"/>
      <c r="B310" s="145"/>
      <c r="C310" s="146" t="s">
        <v>432</v>
      </c>
      <c r="D310" s="146" t="s">
        <v>165</v>
      </c>
      <c r="E310" s="147" t="s">
        <v>433</v>
      </c>
      <c r="F310" s="148" t="s">
        <v>434</v>
      </c>
      <c r="G310" s="149" t="s">
        <v>258</v>
      </c>
      <c r="H310" s="150">
        <v>25.004000000000001</v>
      </c>
      <c r="I310" s="151"/>
      <c r="J310" s="152">
        <f>ROUND(I310*H310,2)</f>
        <v>0</v>
      </c>
      <c r="K310" s="148" t="s">
        <v>169</v>
      </c>
      <c r="L310" s="34"/>
      <c r="M310" s="153" t="s">
        <v>1</v>
      </c>
      <c r="N310" s="154" t="s">
        <v>42</v>
      </c>
      <c r="O310" s="59"/>
      <c r="P310" s="155">
        <f>O310*H310</f>
        <v>0</v>
      </c>
      <c r="Q310" s="155">
        <v>0</v>
      </c>
      <c r="R310" s="155">
        <f>Q310*H310</f>
        <v>0</v>
      </c>
      <c r="S310" s="155">
        <v>0</v>
      </c>
      <c r="T310" s="156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57" t="s">
        <v>170</v>
      </c>
      <c r="AT310" s="157" t="s">
        <v>165</v>
      </c>
      <c r="AU310" s="157" t="s">
        <v>88</v>
      </c>
      <c r="AY310" s="18" t="s">
        <v>163</v>
      </c>
      <c r="BE310" s="158">
        <f>IF(N310="základní",J310,0)</f>
        <v>0</v>
      </c>
      <c r="BF310" s="158">
        <f>IF(N310="snížená",J310,0)</f>
        <v>0</v>
      </c>
      <c r="BG310" s="158">
        <f>IF(N310="zákl. přenesená",J310,0)</f>
        <v>0</v>
      </c>
      <c r="BH310" s="158">
        <f>IF(N310="sníž. přenesená",J310,0)</f>
        <v>0</v>
      </c>
      <c r="BI310" s="158">
        <f>IF(N310="nulová",J310,0)</f>
        <v>0</v>
      </c>
      <c r="BJ310" s="18" t="s">
        <v>85</v>
      </c>
      <c r="BK310" s="158">
        <f>ROUND(I310*H310,2)</f>
        <v>0</v>
      </c>
      <c r="BL310" s="18" t="s">
        <v>170</v>
      </c>
      <c r="BM310" s="157" t="s">
        <v>435</v>
      </c>
    </row>
    <row r="311" spans="1:65" s="2" customFormat="1" ht="14.45" customHeight="1">
      <c r="A311" s="33"/>
      <c r="B311" s="145"/>
      <c r="C311" s="146" t="s">
        <v>436</v>
      </c>
      <c r="D311" s="146" t="s">
        <v>165</v>
      </c>
      <c r="E311" s="147" t="s">
        <v>437</v>
      </c>
      <c r="F311" s="148" t="s">
        <v>438</v>
      </c>
      <c r="G311" s="149" t="s">
        <v>258</v>
      </c>
      <c r="H311" s="150">
        <v>1.125</v>
      </c>
      <c r="I311" s="151"/>
      <c r="J311" s="152">
        <f>ROUND(I311*H311,2)</f>
        <v>0</v>
      </c>
      <c r="K311" s="148" t="s">
        <v>169</v>
      </c>
      <c r="L311" s="34"/>
      <c r="M311" s="153" t="s">
        <v>1</v>
      </c>
      <c r="N311" s="154" t="s">
        <v>42</v>
      </c>
      <c r="O311" s="59"/>
      <c r="P311" s="155">
        <f>O311*H311</f>
        <v>0</v>
      </c>
      <c r="Q311" s="155">
        <v>2.234</v>
      </c>
      <c r="R311" s="155">
        <f>Q311*H311</f>
        <v>2.5132500000000002</v>
      </c>
      <c r="S311" s="155">
        <v>0</v>
      </c>
      <c r="T311" s="156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57" t="s">
        <v>170</v>
      </c>
      <c r="AT311" s="157" t="s">
        <v>165</v>
      </c>
      <c r="AU311" s="157" t="s">
        <v>88</v>
      </c>
      <c r="AY311" s="18" t="s">
        <v>163</v>
      </c>
      <c r="BE311" s="158">
        <f>IF(N311="základní",J311,0)</f>
        <v>0</v>
      </c>
      <c r="BF311" s="158">
        <f>IF(N311="snížená",J311,0)</f>
        <v>0</v>
      </c>
      <c r="BG311" s="158">
        <f>IF(N311="zákl. přenesená",J311,0)</f>
        <v>0</v>
      </c>
      <c r="BH311" s="158">
        <f>IF(N311="sníž. přenesená",J311,0)</f>
        <v>0</v>
      </c>
      <c r="BI311" s="158">
        <f>IF(N311="nulová",J311,0)</f>
        <v>0</v>
      </c>
      <c r="BJ311" s="18" t="s">
        <v>85</v>
      </c>
      <c r="BK311" s="158">
        <f>ROUND(I311*H311,2)</f>
        <v>0</v>
      </c>
      <c r="BL311" s="18" t="s">
        <v>170</v>
      </c>
      <c r="BM311" s="157" t="s">
        <v>439</v>
      </c>
    </row>
    <row r="312" spans="1:65" s="13" customFormat="1" ht="11.25">
      <c r="B312" s="159"/>
      <c r="D312" s="160" t="s">
        <v>172</v>
      </c>
      <c r="E312" s="161" t="s">
        <v>1</v>
      </c>
      <c r="F312" s="162" t="s">
        <v>440</v>
      </c>
      <c r="H312" s="163">
        <v>1.125</v>
      </c>
      <c r="I312" s="164"/>
      <c r="L312" s="159"/>
      <c r="M312" s="165"/>
      <c r="N312" s="166"/>
      <c r="O312" s="166"/>
      <c r="P312" s="166"/>
      <c r="Q312" s="166"/>
      <c r="R312" s="166"/>
      <c r="S312" s="166"/>
      <c r="T312" s="167"/>
      <c r="AT312" s="161" t="s">
        <v>172</v>
      </c>
      <c r="AU312" s="161" t="s">
        <v>88</v>
      </c>
      <c r="AV312" s="13" t="s">
        <v>88</v>
      </c>
      <c r="AW312" s="13" t="s">
        <v>32</v>
      </c>
      <c r="AX312" s="13" t="s">
        <v>85</v>
      </c>
      <c r="AY312" s="161" t="s">
        <v>163</v>
      </c>
    </row>
    <row r="313" spans="1:65" s="2" customFormat="1" ht="14.45" customHeight="1">
      <c r="A313" s="33"/>
      <c r="B313" s="145"/>
      <c r="C313" s="146" t="s">
        <v>441</v>
      </c>
      <c r="D313" s="146" t="s">
        <v>165</v>
      </c>
      <c r="E313" s="147" t="s">
        <v>442</v>
      </c>
      <c r="F313" s="148" t="s">
        <v>443</v>
      </c>
      <c r="G313" s="149" t="s">
        <v>183</v>
      </c>
      <c r="H313" s="150">
        <v>3</v>
      </c>
      <c r="I313" s="151"/>
      <c r="J313" s="152">
        <f>ROUND(I313*H313,2)</f>
        <v>0</v>
      </c>
      <c r="K313" s="148" t="s">
        <v>169</v>
      </c>
      <c r="L313" s="34"/>
      <c r="M313" s="153" t="s">
        <v>1</v>
      </c>
      <c r="N313" s="154" t="s">
        <v>42</v>
      </c>
      <c r="O313" s="59"/>
      <c r="P313" s="155">
        <f>O313*H313</f>
        <v>0</v>
      </c>
      <c r="Q313" s="155">
        <v>6.3200000000000001E-3</v>
      </c>
      <c r="R313" s="155">
        <f>Q313*H313</f>
        <v>1.8960000000000001E-2</v>
      </c>
      <c r="S313" s="155">
        <v>0</v>
      </c>
      <c r="T313" s="156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57" t="s">
        <v>170</v>
      </c>
      <c r="AT313" s="157" t="s">
        <v>165</v>
      </c>
      <c r="AU313" s="157" t="s">
        <v>88</v>
      </c>
      <c r="AY313" s="18" t="s">
        <v>163</v>
      </c>
      <c r="BE313" s="158">
        <f>IF(N313="základní",J313,0)</f>
        <v>0</v>
      </c>
      <c r="BF313" s="158">
        <f>IF(N313="snížená",J313,0)</f>
        <v>0</v>
      </c>
      <c r="BG313" s="158">
        <f>IF(N313="zákl. přenesená",J313,0)</f>
        <v>0</v>
      </c>
      <c r="BH313" s="158">
        <f>IF(N313="sníž. přenesená",J313,0)</f>
        <v>0</v>
      </c>
      <c r="BI313" s="158">
        <f>IF(N313="nulová",J313,0)</f>
        <v>0</v>
      </c>
      <c r="BJ313" s="18" t="s">
        <v>85</v>
      </c>
      <c r="BK313" s="158">
        <f>ROUND(I313*H313,2)</f>
        <v>0</v>
      </c>
      <c r="BL313" s="18" t="s">
        <v>170</v>
      </c>
      <c r="BM313" s="157" t="s">
        <v>444</v>
      </c>
    </row>
    <row r="314" spans="1:65" s="13" customFormat="1" ht="11.25">
      <c r="B314" s="159"/>
      <c r="D314" s="160" t="s">
        <v>172</v>
      </c>
      <c r="E314" s="161" t="s">
        <v>1</v>
      </c>
      <c r="F314" s="162" t="s">
        <v>445</v>
      </c>
      <c r="H314" s="163">
        <v>3</v>
      </c>
      <c r="I314" s="164"/>
      <c r="L314" s="159"/>
      <c r="M314" s="165"/>
      <c r="N314" s="166"/>
      <c r="O314" s="166"/>
      <c r="P314" s="166"/>
      <c r="Q314" s="166"/>
      <c r="R314" s="166"/>
      <c r="S314" s="166"/>
      <c r="T314" s="167"/>
      <c r="AT314" s="161" t="s">
        <v>172</v>
      </c>
      <c r="AU314" s="161" t="s">
        <v>88</v>
      </c>
      <c r="AV314" s="13" t="s">
        <v>88</v>
      </c>
      <c r="AW314" s="13" t="s">
        <v>32</v>
      </c>
      <c r="AX314" s="13" t="s">
        <v>85</v>
      </c>
      <c r="AY314" s="161" t="s">
        <v>163</v>
      </c>
    </row>
    <row r="315" spans="1:65" s="12" customFormat="1" ht="22.9" customHeight="1">
      <c r="B315" s="132"/>
      <c r="D315" s="133" t="s">
        <v>76</v>
      </c>
      <c r="E315" s="143" t="s">
        <v>103</v>
      </c>
      <c r="F315" s="143" t="s">
        <v>446</v>
      </c>
      <c r="I315" s="135"/>
      <c r="J315" s="144">
        <f>BK315</f>
        <v>0</v>
      </c>
      <c r="L315" s="132"/>
      <c r="M315" s="137"/>
      <c r="N315" s="138"/>
      <c r="O315" s="138"/>
      <c r="P315" s="139">
        <f>SUM(P316:P343)</f>
        <v>0</v>
      </c>
      <c r="Q315" s="138"/>
      <c r="R315" s="139">
        <f>SUM(R316:R343)</f>
        <v>114.38366905999999</v>
      </c>
      <c r="S315" s="138"/>
      <c r="T315" s="140">
        <f>SUM(T316:T343)</f>
        <v>0</v>
      </c>
      <c r="AR315" s="133" t="s">
        <v>85</v>
      </c>
      <c r="AT315" s="141" t="s">
        <v>76</v>
      </c>
      <c r="AU315" s="141" t="s">
        <v>85</v>
      </c>
      <c r="AY315" s="133" t="s">
        <v>163</v>
      </c>
      <c r="BK315" s="142">
        <f>SUM(BK316:BK343)</f>
        <v>0</v>
      </c>
    </row>
    <row r="316" spans="1:65" s="2" customFormat="1" ht="14.45" customHeight="1">
      <c r="A316" s="33"/>
      <c r="B316" s="145"/>
      <c r="C316" s="146" t="s">
        <v>447</v>
      </c>
      <c r="D316" s="146" t="s">
        <v>165</v>
      </c>
      <c r="E316" s="147" t="s">
        <v>448</v>
      </c>
      <c r="F316" s="148" t="s">
        <v>449</v>
      </c>
      <c r="G316" s="149" t="s">
        <v>183</v>
      </c>
      <c r="H316" s="150">
        <v>9.5150000000000006</v>
      </c>
      <c r="I316" s="151"/>
      <c r="J316" s="152">
        <f>ROUND(I316*H316,2)</f>
        <v>0</v>
      </c>
      <c r="K316" s="148" t="s">
        <v>169</v>
      </c>
      <c r="L316" s="34"/>
      <c r="M316" s="153" t="s">
        <v>1</v>
      </c>
      <c r="N316" s="154" t="s">
        <v>42</v>
      </c>
      <c r="O316" s="59"/>
      <c r="P316" s="155">
        <f>O316*H316</f>
        <v>0</v>
      </c>
      <c r="Q316" s="155">
        <v>0.39600000000000002</v>
      </c>
      <c r="R316" s="155">
        <f>Q316*H316</f>
        <v>3.7679400000000003</v>
      </c>
      <c r="S316" s="155">
        <v>0</v>
      </c>
      <c r="T316" s="156">
        <f>S316*H316</f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57" t="s">
        <v>170</v>
      </c>
      <c r="AT316" s="157" t="s">
        <v>165</v>
      </c>
      <c r="AU316" s="157" t="s">
        <v>88</v>
      </c>
      <c r="AY316" s="18" t="s">
        <v>163</v>
      </c>
      <c r="BE316" s="158">
        <f>IF(N316="základní",J316,0)</f>
        <v>0</v>
      </c>
      <c r="BF316" s="158">
        <f>IF(N316="snížená",J316,0)</f>
        <v>0</v>
      </c>
      <c r="BG316" s="158">
        <f>IF(N316="zákl. přenesená",J316,0)</f>
        <v>0</v>
      </c>
      <c r="BH316" s="158">
        <f>IF(N316="sníž. přenesená",J316,0)</f>
        <v>0</v>
      </c>
      <c r="BI316" s="158">
        <f>IF(N316="nulová",J316,0)</f>
        <v>0</v>
      </c>
      <c r="BJ316" s="18" t="s">
        <v>85</v>
      </c>
      <c r="BK316" s="158">
        <f>ROUND(I316*H316,2)</f>
        <v>0</v>
      </c>
      <c r="BL316" s="18" t="s">
        <v>170</v>
      </c>
      <c r="BM316" s="157" t="s">
        <v>450</v>
      </c>
    </row>
    <row r="317" spans="1:65" s="13" customFormat="1" ht="11.25">
      <c r="B317" s="159"/>
      <c r="D317" s="160" t="s">
        <v>172</v>
      </c>
      <c r="E317" s="161" t="s">
        <v>1</v>
      </c>
      <c r="F317" s="162" t="s">
        <v>451</v>
      </c>
      <c r="H317" s="163">
        <v>9.5150000000000006</v>
      </c>
      <c r="I317" s="164"/>
      <c r="L317" s="159"/>
      <c r="M317" s="165"/>
      <c r="N317" s="166"/>
      <c r="O317" s="166"/>
      <c r="P317" s="166"/>
      <c r="Q317" s="166"/>
      <c r="R317" s="166"/>
      <c r="S317" s="166"/>
      <c r="T317" s="167"/>
      <c r="AT317" s="161" t="s">
        <v>172</v>
      </c>
      <c r="AU317" s="161" t="s">
        <v>88</v>
      </c>
      <c r="AV317" s="13" t="s">
        <v>88</v>
      </c>
      <c r="AW317" s="13" t="s">
        <v>32</v>
      </c>
      <c r="AX317" s="13" t="s">
        <v>85</v>
      </c>
      <c r="AY317" s="161" t="s">
        <v>163</v>
      </c>
    </row>
    <row r="318" spans="1:65" s="2" customFormat="1" ht="14.45" customHeight="1">
      <c r="A318" s="33"/>
      <c r="B318" s="145"/>
      <c r="C318" s="146" t="s">
        <v>452</v>
      </c>
      <c r="D318" s="146" t="s">
        <v>165</v>
      </c>
      <c r="E318" s="147" t="s">
        <v>453</v>
      </c>
      <c r="F318" s="148" t="s">
        <v>454</v>
      </c>
      <c r="G318" s="149" t="s">
        <v>183</v>
      </c>
      <c r="H318" s="150">
        <v>9.5150000000000006</v>
      </c>
      <c r="I318" s="151"/>
      <c r="J318" s="152">
        <f>ROUND(I318*H318,2)</f>
        <v>0</v>
      </c>
      <c r="K318" s="148" t="s">
        <v>169</v>
      </c>
      <c r="L318" s="34"/>
      <c r="M318" s="153" t="s">
        <v>1</v>
      </c>
      <c r="N318" s="154" t="s">
        <v>42</v>
      </c>
      <c r="O318" s="59"/>
      <c r="P318" s="155">
        <f>O318*H318</f>
        <v>0</v>
      </c>
      <c r="Q318" s="155">
        <v>0.48089999999999999</v>
      </c>
      <c r="R318" s="155">
        <f>Q318*H318</f>
        <v>4.5757634999999999</v>
      </c>
      <c r="S318" s="155">
        <v>0</v>
      </c>
      <c r="T318" s="156">
        <f>S318*H318</f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157" t="s">
        <v>170</v>
      </c>
      <c r="AT318" s="157" t="s">
        <v>165</v>
      </c>
      <c r="AU318" s="157" t="s">
        <v>88</v>
      </c>
      <c r="AY318" s="18" t="s">
        <v>163</v>
      </c>
      <c r="BE318" s="158">
        <f>IF(N318="základní",J318,0)</f>
        <v>0</v>
      </c>
      <c r="BF318" s="158">
        <f>IF(N318="snížená",J318,0)</f>
        <v>0</v>
      </c>
      <c r="BG318" s="158">
        <f>IF(N318="zákl. přenesená",J318,0)</f>
        <v>0</v>
      </c>
      <c r="BH318" s="158">
        <f>IF(N318="sníž. přenesená",J318,0)</f>
        <v>0</v>
      </c>
      <c r="BI318" s="158">
        <f>IF(N318="nulová",J318,0)</f>
        <v>0</v>
      </c>
      <c r="BJ318" s="18" t="s">
        <v>85</v>
      </c>
      <c r="BK318" s="158">
        <f>ROUND(I318*H318,2)</f>
        <v>0</v>
      </c>
      <c r="BL318" s="18" t="s">
        <v>170</v>
      </c>
      <c r="BM318" s="157" t="s">
        <v>455</v>
      </c>
    </row>
    <row r="319" spans="1:65" s="13" customFormat="1" ht="11.25">
      <c r="B319" s="159"/>
      <c r="D319" s="160" t="s">
        <v>172</v>
      </c>
      <c r="E319" s="161" t="s">
        <v>1</v>
      </c>
      <c r="F319" s="162" t="s">
        <v>451</v>
      </c>
      <c r="H319" s="163">
        <v>9.5150000000000006</v>
      </c>
      <c r="I319" s="164"/>
      <c r="L319" s="159"/>
      <c r="M319" s="165"/>
      <c r="N319" s="166"/>
      <c r="O319" s="166"/>
      <c r="P319" s="166"/>
      <c r="Q319" s="166"/>
      <c r="R319" s="166"/>
      <c r="S319" s="166"/>
      <c r="T319" s="167"/>
      <c r="AT319" s="161" t="s">
        <v>172</v>
      </c>
      <c r="AU319" s="161" t="s">
        <v>88</v>
      </c>
      <c r="AV319" s="13" t="s">
        <v>88</v>
      </c>
      <c r="AW319" s="13" t="s">
        <v>32</v>
      </c>
      <c r="AX319" s="13" t="s">
        <v>85</v>
      </c>
      <c r="AY319" s="161" t="s">
        <v>163</v>
      </c>
    </row>
    <row r="320" spans="1:65" s="2" customFormat="1" ht="14.45" customHeight="1">
      <c r="A320" s="33"/>
      <c r="B320" s="145"/>
      <c r="C320" s="146" t="s">
        <v>456</v>
      </c>
      <c r="D320" s="146" t="s">
        <v>165</v>
      </c>
      <c r="E320" s="147" t="s">
        <v>457</v>
      </c>
      <c r="F320" s="148" t="s">
        <v>458</v>
      </c>
      <c r="G320" s="149" t="s">
        <v>183</v>
      </c>
      <c r="H320" s="150">
        <v>59.92</v>
      </c>
      <c r="I320" s="151"/>
      <c r="J320" s="152">
        <f>ROUND(I320*H320,2)</f>
        <v>0</v>
      </c>
      <c r="K320" s="148" t="s">
        <v>169</v>
      </c>
      <c r="L320" s="34"/>
      <c r="M320" s="153" t="s">
        <v>1</v>
      </c>
      <c r="N320" s="154" t="s">
        <v>42</v>
      </c>
      <c r="O320" s="59"/>
      <c r="P320" s="155">
        <f>O320*H320</f>
        <v>0</v>
      </c>
      <c r="Q320" s="155">
        <v>0.12966</v>
      </c>
      <c r="R320" s="155">
        <f>Q320*H320</f>
        <v>7.7692272000000004</v>
      </c>
      <c r="S320" s="155">
        <v>0</v>
      </c>
      <c r="T320" s="156">
        <f>S320*H320</f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57" t="s">
        <v>170</v>
      </c>
      <c r="AT320" s="157" t="s">
        <v>165</v>
      </c>
      <c r="AU320" s="157" t="s">
        <v>88</v>
      </c>
      <c r="AY320" s="18" t="s">
        <v>163</v>
      </c>
      <c r="BE320" s="158">
        <f>IF(N320="základní",J320,0)</f>
        <v>0</v>
      </c>
      <c r="BF320" s="158">
        <f>IF(N320="snížená",J320,0)</f>
        <v>0</v>
      </c>
      <c r="BG320" s="158">
        <f>IF(N320="zákl. přenesená",J320,0)</f>
        <v>0</v>
      </c>
      <c r="BH320" s="158">
        <f>IF(N320="sníž. přenesená",J320,0)</f>
        <v>0</v>
      </c>
      <c r="BI320" s="158">
        <f>IF(N320="nulová",J320,0)</f>
        <v>0</v>
      </c>
      <c r="BJ320" s="18" t="s">
        <v>85</v>
      </c>
      <c r="BK320" s="158">
        <f>ROUND(I320*H320,2)</f>
        <v>0</v>
      </c>
      <c r="BL320" s="18" t="s">
        <v>170</v>
      </c>
      <c r="BM320" s="157" t="s">
        <v>459</v>
      </c>
    </row>
    <row r="321" spans="1:65" s="13" customFormat="1" ht="11.25">
      <c r="B321" s="159"/>
      <c r="D321" s="160" t="s">
        <v>172</v>
      </c>
      <c r="E321" s="161" t="s">
        <v>1</v>
      </c>
      <c r="F321" s="162" t="s">
        <v>460</v>
      </c>
      <c r="H321" s="163">
        <v>59.92</v>
      </c>
      <c r="I321" s="164"/>
      <c r="L321" s="159"/>
      <c r="M321" s="165"/>
      <c r="N321" s="166"/>
      <c r="O321" s="166"/>
      <c r="P321" s="166"/>
      <c r="Q321" s="166"/>
      <c r="R321" s="166"/>
      <c r="S321" s="166"/>
      <c r="T321" s="167"/>
      <c r="AT321" s="161" t="s">
        <v>172</v>
      </c>
      <c r="AU321" s="161" t="s">
        <v>88</v>
      </c>
      <c r="AV321" s="13" t="s">
        <v>88</v>
      </c>
      <c r="AW321" s="13" t="s">
        <v>32</v>
      </c>
      <c r="AX321" s="13" t="s">
        <v>85</v>
      </c>
      <c r="AY321" s="161" t="s">
        <v>163</v>
      </c>
    </row>
    <row r="322" spans="1:65" s="2" customFormat="1" ht="14.45" customHeight="1">
      <c r="A322" s="33"/>
      <c r="B322" s="145"/>
      <c r="C322" s="146" t="s">
        <v>461</v>
      </c>
      <c r="D322" s="146" t="s">
        <v>165</v>
      </c>
      <c r="E322" s="147" t="s">
        <v>462</v>
      </c>
      <c r="F322" s="148" t="s">
        <v>463</v>
      </c>
      <c r="G322" s="149" t="s">
        <v>183</v>
      </c>
      <c r="H322" s="150">
        <v>59.92</v>
      </c>
      <c r="I322" s="151"/>
      <c r="J322" s="152">
        <f>ROUND(I322*H322,2)</f>
        <v>0</v>
      </c>
      <c r="K322" s="148" t="s">
        <v>169</v>
      </c>
      <c r="L322" s="34"/>
      <c r="M322" s="153" t="s">
        <v>1</v>
      </c>
      <c r="N322" s="154" t="s">
        <v>42</v>
      </c>
      <c r="O322" s="59"/>
      <c r="P322" s="155">
        <f>O322*H322</f>
        <v>0</v>
      </c>
      <c r="Q322" s="155">
        <v>6.0999999999999997E-4</v>
      </c>
      <c r="R322" s="155">
        <f>Q322*H322</f>
        <v>3.6551199999999999E-2</v>
      </c>
      <c r="S322" s="155">
        <v>0</v>
      </c>
      <c r="T322" s="156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57" t="s">
        <v>170</v>
      </c>
      <c r="AT322" s="157" t="s">
        <v>165</v>
      </c>
      <c r="AU322" s="157" t="s">
        <v>88</v>
      </c>
      <c r="AY322" s="18" t="s">
        <v>163</v>
      </c>
      <c r="BE322" s="158">
        <f>IF(N322="základní",J322,0)</f>
        <v>0</v>
      </c>
      <c r="BF322" s="158">
        <f>IF(N322="snížená",J322,0)</f>
        <v>0</v>
      </c>
      <c r="BG322" s="158">
        <f>IF(N322="zákl. přenesená",J322,0)</f>
        <v>0</v>
      </c>
      <c r="BH322" s="158">
        <f>IF(N322="sníž. přenesená",J322,0)</f>
        <v>0</v>
      </c>
      <c r="BI322" s="158">
        <f>IF(N322="nulová",J322,0)</f>
        <v>0</v>
      </c>
      <c r="BJ322" s="18" t="s">
        <v>85</v>
      </c>
      <c r="BK322" s="158">
        <f>ROUND(I322*H322,2)</f>
        <v>0</v>
      </c>
      <c r="BL322" s="18" t="s">
        <v>170</v>
      </c>
      <c r="BM322" s="157" t="s">
        <v>464</v>
      </c>
    </row>
    <row r="323" spans="1:65" s="13" customFormat="1" ht="11.25">
      <c r="B323" s="159"/>
      <c r="D323" s="160" t="s">
        <v>172</v>
      </c>
      <c r="E323" s="161" t="s">
        <v>1</v>
      </c>
      <c r="F323" s="162" t="s">
        <v>95</v>
      </c>
      <c r="H323" s="163">
        <v>59.92</v>
      </c>
      <c r="I323" s="164"/>
      <c r="L323" s="159"/>
      <c r="M323" s="165"/>
      <c r="N323" s="166"/>
      <c r="O323" s="166"/>
      <c r="P323" s="166"/>
      <c r="Q323" s="166"/>
      <c r="R323" s="166"/>
      <c r="S323" s="166"/>
      <c r="T323" s="167"/>
      <c r="AT323" s="161" t="s">
        <v>172</v>
      </c>
      <c r="AU323" s="161" t="s">
        <v>88</v>
      </c>
      <c r="AV323" s="13" t="s">
        <v>88</v>
      </c>
      <c r="AW323" s="13" t="s">
        <v>32</v>
      </c>
      <c r="AX323" s="13" t="s">
        <v>85</v>
      </c>
      <c r="AY323" s="161" t="s">
        <v>163</v>
      </c>
    </row>
    <row r="324" spans="1:65" s="2" customFormat="1" ht="14.45" customHeight="1">
      <c r="A324" s="33"/>
      <c r="B324" s="145"/>
      <c r="C324" s="146" t="s">
        <v>465</v>
      </c>
      <c r="D324" s="146" t="s">
        <v>165</v>
      </c>
      <c r="E324" s="147" t="s">
        <v>466</v>
      </c>
      <c r="F324" s="148" t="s">
        <v>467</v>
      </c>
      <c r="G324" s="149" t="s">
        <v>183</v>
      </c>
      <c r="H324" s="150">
        <v>59.92</v>
      </c>
      <c r="I324" s="151"/>
      <c r="J324" s="152">
        <f>ROUND(I324*H324,2)</f>
        <v>0</v>
      </c>
      <c r="K324" s="148" t="s">
        <v>169</v>
      </c>
      <c r="L324" s="34"/>
      <c r="M324" s="153" t="s">
        <v>1</v>
      </c>
      <c r="N324" s="154" t="s">
        <v>42</v>
      </c>
      <c r="O324" s="59"/>
      <c r="P324" s="155">
        <f>O324*H324</f>
        <v>0</v>
      </c>
      <c r="Q324" s="155">
        <v>0.21099999999999999</v>
      </c>
      <c r="R324" s="155">
        <f>Q324*H324</f>
        <v>12.64312</v>
      </c>
      <c r="S324" s="155">
        <v>0</v>
      </c>
      <c r="T324" s="156">
        <f>S324*H324</f>
        <v>0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157" t="s">
        <v>170</v>
      </c>
      <c r="AT324" s="157" t="s">
        <v>165</v>
      </c>
      <c r="AU324" s="157" t="s">
        <v>88</v>
      </c>
      <c r="AY324" s="18" t="s">
        <v>163</v>
      </c>
      <c r="BE324" s="158">
        <f>IF(N324="základní",J324,0)</f>
        <v>0</v>
      </c>
      <c r="BF324" s="158">
        <f>IF(N324="snížená",J324,0)</f>
        <v>0</v>
      </c>
      <c r="BG324" s="158">
        <f>IF(N324="zákl. přenesená",J324,0)</f>
        <v>0</v>
      </c>
      <c r="BH324" s="158">
        <f>IF(N324="sníž. přenesená",J324,0)</f>
        <v>0</v>
      </c>
      <c r="BI324" s="158">
        <f>IF(N324="nulová",J324,0)</f>
        <v>0</v>
      </c>
      <c r="BJ324" s="18" t="s">
        <v>85</v>
      </c>
      <c r="BK324" s="158">
        <f>ROUND(I324*H324,2)</f>
        <v>0</v>
      </c>
      <c r="BL324" s="18" t="s">
        <v>170</v>
      </c>
      <c r="BM324" s="157" t="s">
        <v>468</v>
      </c>
    </row>
    <row r="325" spans="1:65" s="13" customFormat="1" ht="11.25">
      <c r="B325" s="159"/>
      <c r="D325" s="160" t="s">
        <v>172</v>
      </c>
      <c r="E325" s="161" t="s">
        <v>1</v>
      </c>
      <c r="F325" s="162" t="s">
        <v>460</v>
      </c>
      <c r="H325" s="163">
        <v>59.92</v>
      </c>
      <c r="I325" s="164"/>
      <c r="L325" s="159"/>
      <c r="M325" s="165"/>
      <c r="N325" s="166"/>
      <c r="O325" s="166"/>
      <c r="P325" s="166"/>
      <c r="Q325" s="166"/>
      <c r="R325" s="166"/>
      <c r="S325" s="166"/>
      <c r="T325" s="167"/>
      <c r="AT325" s="161" t="s">
        <v>172</v>
      </c>
      <c r="AU325" s="161" t="s">
        <v>88</v>
      </c>
      <c r="AV325" s="13" t="s">
        <v>88</v>
      </c>
      <c r="AW325" s="13" t="s">
        <v>32</v>
      </c>
      <c r="AX325" s="13" t="s">
        <v>85</v>
      </c>
      <c r="AY325" s="161" t="s">
        <v>163</v>
      </c>
    </row>
    <row r="326" spans="1:65" s="2" customFormat="1" ht="14.45" customHeight="1">
      <c r="A326" s="33"/>
      <c r="B326" s="145"/>
      <c r="C326" s="146" t="s">
        <v>469</v>
      </c>
      <c r="D326" s="146" t="s">
        <v>165</v>
      </c>
      <c r="E326" s="147" t="s">
        <v>470</v>
      </c>
      <c r="F326" s="148" t="s">
        <v>471</v>
      </c>
      <c r="G326" s="149" t="s">
        <v>183</v>
      </c>
      <c r="H326" s="150">
        <v>59.92</v>
      </c>
      <c r="I326" s="151"/>
      <c r="J326" s="152">
        <f>ROUND(I326*H326,2)</f>
        <v>0</v>
      </c>
      <c r="K326" s="148" t="s">
        <v>169</v>
      </c>
      <c r="L326" s="34"/>
      <c r="M326" s="153" t="s">
        <v>1</v>
      </c>
      <c r="N326" s="154" t="s">
        <v>42</v>
      </c>
      <c r="O326" s="59"/>
      <c r="P326" s="155">
        <f>O326*H326</f>
        <v>0</v>
      </c>
      <c r="Q326" s="155">
        <v>6.5199999999999998E-3</v>
      </c>
      <c r="R326" s="155">
        <f>Q326*H326</f>
        <v>0.39067839999999998</v>
      </c>
      <c r="S326" s="155">
        <v>0</v>
      </c>
      <c r="T326" s="156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57" t="s">
        <v>170</v>
      </c>
      <c r="AT326" s="157" t="s">
        <v>165</v>
      </c>
      <c r="AU326" s="157" t="s">
        <v>88</v>
      </c>
      <c r="AY326" s="18" t="s">
        <v>163</v>
      </c>
      <c r="BE326" s="158">
        <f>IF(N326="základní",J326,0)</f>
        <v>0</v>
      </c>
      <c r="BF326" s="158">
        <f>IF(N326="snížená",J326,0)</f>
        <v>0</v>
      </c>
      <c r="BG326" s="158">
        <f>IF(N326="zákl. přenesená",J326,0)</f>
        <v>0</v>
      </c>
      <c r="BH326" s="158">
        <f>IF(N326="sníž. přenesená",J326,0)</f>
        <v>0</v>
      </c>
      <c r="BI326" s="158">
        <f>IF(N326="nulová",J326,0)</f>
        <v>0</v>
      </c>
      <c r="BJ326" s="18" t="s">
        <v>85</v>
      </c>
      <c r="BK326" s="158">
        <f>ROUND(I326*H326,2)</f>
        <v>0</v>
      </c>
      <c r="BL326" s="18" t="s">
        <v>170</v>
      </c>
      <c r="BM326" s="157" t="s">
        <v>472</v>
      </c>
    </row>
    <row r="327" spans="1:65" s="13" customFormat="1" ht="11.25">
      <c r="B327" s="159"/>
      <c r="D327" s="160" t="s">
        <v>172</v>
      </c>
      <c r="E327" s="161" t="s">
        <v>1</v>
      </c>
      <c r="F327" s="162" t="s">
        <v>95</v>
      </c>
      <c r="H327" s="163">
        <v>59.92</v>
      </c>
      <c r="I327" s="164"/>
      <c r="L327" s="159"/>
      <c r="M327" s="165"/>
      <c r="N327" s="166"/>
      <c r="O327" s="166"/>
      <c r="P327" s="166"/>
      <c r="Q327" s="166"/>
      <c r="R327" s="166"/>
      <c r="S327" s="166"/>
      <c r="T327" s="167"/>
      <c r="AT327" s="161" t="s">
        <v>172</v>
      </c>
      <c r="AU327" s="161" t="s">
        <v>88</v>
      </c>
      <c r="AV327" s="13" t="s">
        <v>88</v>
      </c>
      <c r="AW327" s="13" t="s">
        <v>32</v>
      </c>
      <c r="AX327" s="13" t="s">
        <v>85</v>
      </c>
      <c r="AY327" s="161" t="s">
        <v>163</v>
      </c>
    </row>
    <row r="328" spans="1:65" s="2" customFormat="1" ht="14.45" customHeight="1">
      <c r="A328" s="33"/>
      <c r="B328" s="145"/>
      <c r="C328" s="146" t="s">
        <v>473</v>
      </c>
      <c r="D328" s="146" t="s">
        <v>165</v>
      </c>
      <c r="E328" s="147" t="s">
        <v>474</v>
      </c>
      <c r="F328" s="148" t="s">
        <v>475</v>
      </c>
      <c r="G328" s="149" t="s">
        <v>183</v>
      </c>
      <c r="H328" s="150">
        <v>59.92</v>
      </c>
      <c r="I328" s="151"/>
      <c r="J328" s="152">
        <f>ROUND(I328*H328,2)</f>
        <v>0</v>
      </c>
      <c r="K328" s="148" t="s">
        <v>169</v>
      </c>
      <c r="L328" s="34"/>
      <c r="M328" s="153" t="s">
        <v>1</v>
      </c>
      <c r="N328" s="154" t="s">
        <v>42</v>
      </c>
      <c r="O328" s="59"/>
      <c r="P328" s="155">
        <f>O328*H328</f>
        <v>0</v>
      </c>
      <c r="Q328" s="155">
        <v>0.51085999999999998</v>
      </c>
      <c r="R328" s="155">
        <f>Q328*H328</f>
        <v>30.6107312</v>
      </c>
      <c r="S328" s="155">
        <v>0</v>
      </c>
      <c r="T328" s="156">
        <f>S328*H328</f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57" t="s">
        <v>170</v>
      </c>
      <c r="AT328" s="157" t="s">
        <v>165</v>
      </c>
      <c r="AU328" s="157" t="s">
        <v>88</v>
      </c>
      <c r="AY328" s="18" t="s">
        <v>163</v>
      </c>
      <c r="BE328" s="158">
        <f>IF(N328="základní",J328,0)</f>
        <v>0</v>
      </c>
      <c r="BF328" s="158">
        <f>IF(N328="snížená",J328,0)</f>
        <v>0</v>
      </c>
      <c r="BG328" s="158">
        <f>IF(N328="zákl. přenesená",J328,0)</f>
        <v>0</v>
      </c>
      <c r="BH328" s="158">
        <f>IF(N328="sníž. přenesená",J328,0)</f>
        <v>0</v>
      </c>
      <c r="BI328" s="158">
        <f>IF(N328="nulová",J328,0)</f>
        <v>0</v>
      </c>
      <c r="BJ328" s="18" t="s">
        <v>85</v>
      </c>
      <c r="BK328" s="158">
        <f>ROUND(I328*H328,2)</f>
        <v>0</v>
      </c>
      <c r="BL328" s="18" t="s">
        <v>170</v>
      </c>
      <c r="BM328" s="157" t="s">
        <v>476</v>
      </c>
    </row>
    <row r="329" spans="1:65" s="13" customFormat="1" ht="11.25">
      <c r="B329" s="159"/>
      <c r="D329" s="160" t="s">
        <v>172</v>
      </c>
      <c r="E329" s="161" t="s">
        <v>1</v>
      </c>
      <c r="F329" s="162" t="s">
        <v>460</v>
      </c>
      <c r="H329" s="163">
        <v>59.92</v>
      </c>
      <c r="I329" s="164"/>
      <c r="L329" s="159"/>
      <c r="M329" s="165"/>
      <c r="N329" s="166"/>
      <c r="O329" s="166"/>
      <c r="P329" s="166"/>
      <c r="Q329" s="166"/>
      <c r="R329" s="166"/>
      <c r="S329" s="166"/>
      <c r="T329" s="167"/>
      <c r="AT329" s="161" t="s">
        <v>172</v>
      </c>
      <c r="AU329" s="161" t="s">
        <v>88</v>
      </c>
      <c r="AV329" s="13" t="s">
        <v>88</v>
      </c>
      <c r="AW329" s="13" t="s">
        <v>32</v>
      </c>
      <c r="AX329" s="13" t="s">
        <v>85</v>
      </c>
      <c r="AY329" s="161" t="s">
        <v>163</v>
      </c>
    </row>
    <row r="330" spans="1:65" s="2" customFormat="1" ht="14.45" customHeight="1">
      <c r="A330" s="33"/>
      <c r="B330" s="145"/>
      <c r="C330" s="146" t="s">
        <v>477</v>
      </c>
      <c r="D330" s="146" t="s">
        <v>165</v>
      </c>
      <c r="E330" s="147" t="s">
        <v>478</v>
      </c>
      <c r="F330" s="148" t="s">
        <v>479</v>
      </c>
      <c r="G330" s="149" t="s">
        <v>183</v>
      </c>
      <c r="H330" s="150">
        <v>59.92</v>
      </c>
      <c r="I330" s="151"/>
      <c r="J330" s="152">
        <f>ROUND(I330*H330,2)</f>
        <v>0</v>
      </c>
      <c r="K330" s="148" t="s">
        <v>169</v>
      </c>
      <c r="L330" s="34"/>
      <c r="M330" s="153" t="s">
        <v>1</v>
      </c>
      <c r="N330" s="154" t="s">
        <v>42</v>
      </c>
      <c r="O330" s="59"/>
      <c r="P330" s="155">
        <f>O330*H330</f>
        <v>0</v>
      </c>
      <c r="Q330" s="155">
        <v>0.34499999999999997</v>
      </c>
      <c r="R330" s="155">
        <f>Q330*H330</f>
        <v>20.6724</v>
      </c>
      <c r="S330" s="155">
        <v>0</v>
      </c>
      <c r="T330" s="156">
        <f>S330*H330</f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57" t="s">
        <v>170</v>
      </c>
      <c r="AT330" s="157" t="s">
        <v>165</v>
      </c>
      <c r="AU330" s="157" t="s">
        <v>88</v>
      </c>
      <c r="AY330" s="18" t="s">
        <v>163</v>
      </c>
      <c r="BE330" s="158">
        <f>IF(N330="základní",J330,0)</f>
        <v>0</v>
      </c>
      <c r="BF330" s="158">
        <f>IF(N330="snížená",J330,0)</f>
        <v>0</v>
      </c>
      <c r="BG330" s="158">
        <f>IF(N330="zákl. přenesená",J330,0)</f>
        <v>0</v>
      </c>
      <c r="BH330" s="158">
        <f>IF(N330="sníž. přenesená",J330,0)</f>
        <v>0</v>
      </c>
      <c r="BI330" s="158">
        <f>IF(N330="nulová",J330,0)</f>
        <v>0</v>
      </c>
      <c r="BJ330" s="18" t="s">
        <v>85</v>
      </c>
      <c r="BK330" s="158">
        <f>ROUND(I330*H330,2)</f>
        <v>0</v>
      </c>
      <c r="BL330" s="18" t="s">
        <v>170</v>
      </c>
      <c r="BM330" s="157" t="s">
        <v>480</v>
      </c>
    </row>
    <row r="331" spans="1:65" s="13" customFormat="1" ht="11.25">
      <c r="B331" s="159"/>
      <c r="D331" s="160" t="s">
        <v>172</v>
      </c>
      <c r="E331" s="161" t="s">
        <v>1</v>
      </c>
      <c r="F331" s="162" t="s">
        <v>460</v>
      </c>
      <c r="H331" s="163">
        <v>59.92</v>
      </c>
      <c r="I331" s="164"/>
      <c r="L331" s="159"/>
      <c r="M331" s="165"/>
      <c r="N331" s="166"/>
      <c r="O331" s="166"/>
      <c r="P331" s="166"/>
      <c r="Q331" s="166"/>
      <c r="R331" s="166"/>
      <c r="S331" s="166"/>
      <c r="T331" s="167"/>
      <c r="AT331" s="161" t="s">
        <v>172</v>
      </c>
      <c r="AU331" s="161" t="s">
        <v>88</v>
      </c>
      <c r="AV331" s="13" t="s">
        <v>88</v>
      </c>
      <c r="AW331" s="13" t="s">
        <v>32</v>
      </c>
      <c r="AX331" s="13" t="s">
        <v>85</v>
      </c>
      <c r="AY331" s="161" t="s">
        <v>163</v>
      </c>
    </row>
    <row r="332" spans="1:65" s="2" customFormat="1" ht="14.45" customHeight="1">
      <c r="A332" s="33"/>
      <c r="B332" s="145"/>
      <c r="C332" s="146" t="s">
        <v>481</v>
      </c>
      <c r="D332" s="146" t="s">
        <v>165</v>
      </c>
      <c r="E332" s="147" t="s">
        <v>482</v>
      </c>
      <c r="F332" s="148" t="s">
        <v>483</v>
      </c>
      <c r="G332" s="149" t="s">
        <v>168</v>
      </c>
      <c r="H332" s="150">
        <v>84.7</v>
      </c>
      <c r="I332" s="151"/>
      <c r="J332" s="152">
        <f>ROUND(I332*H332,2)</f>
        <v>0</v>
      </c>
      <c r="K332" s="148" t="s">
        <v>169</v>
      </c>
      <c r="L332" s="34"/>
      <c r="M332" s="153" t="s">
        <v>1</v>
      </c>
      <c r="N332" s="154" t="s">
        <v>42</v>
      </c>
      <c r="O332" s="59"/>
      <c r="P332" s="155">
        <f>O332*H332</f>
        <v>0</v>
      </c>
      <c r="Q332" s="155">
        <v>6.0999999999999997E-4</v>
      </c>
      <c r="R332" s="155">
        <f>Q332*H332</f>
        <v>5.1666999999999998E-2</v>
      </c>
      <c r="S332" s="155">
        <v>0</v>
      </c>
      <c r="T332" s="156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57" t="s">
        <v>170</v>
      </c>
      <c r="AT332" s="157" t="s">
        <v>165</v>
      </c>
      <c r="AU332" s="157" t="s">
        <v>88</v>
      </c>
      <c r="AY332" s="18" t="s">
        <v>163</v>
      </c>
      <c r="BE332" s="158">
        <f>IF(N332="základní",J332,0)</f>
        <v>0</v>
      </c>
      <c r="BF332" s="158">
        <f>IF(N332="snížená",J332,0)</f>
        <v>0</v>
      </c>
      <c r="BG332" s="158">
        <f>IF(N332="zákl. přenesená",J332,0)</f>
        <v>0</v>
      </c>
      <c r="BH332" s="158">
        <f>IF(N332="sníž. přenesená",J332,0)</f>
        <v>0</v>
      </c>
      <c r="BI332" s="158">
        <f>IF(N332="nulová",J332,0)</f>
        <v>0</v>
      </c>
      <c r="BJ332" s="18" t="s">
        <v>85</v>
      </c>
      <c r="BK332" s="158">
        <f>ROUND(I332*H332,2)</f>
        <v>0</v>
      </c>
      <c r="BL332" s="18" t="s">
        <v>170</v>
      </c>
      <c r="BM332" s="157" t="s">
        <v>484</v>
      </c>
    </row>
    <row r="333" spans="1:65" s="15" customFormat="1" ht="11.25">
      <c r="B333" s="176"/>
      <c r="D333" s="160" t="s">
        <v>172</v>
      </c>
      <c r="E333" s="177" t="s">
        <v>1</v>
      </c>
      <c r="F333" s="178" t="s">
        <v>485</v>
      </c>
      <c r="H333" s="177" t="s">
        <v>1</v>
      </c>
      <c r="I333" s="179"/>
      <c r="L333" s="176"/>
      <c r="M333" s="180"/>
      <c r="N333" s="181"/>
      <c r="O333" s="181"/>
      <c r="P333" s="181"/>
      <c r="Q333" s="181"/>
      <c r="R333" s="181"/>
      <c r="S333" s="181"/>
      <c r="T333" s="182"/>
      <c r="AT333" s="177" t="s">
        <v>172</v>
      </c>
      <c r="AU333" s="177" t="s">
        <v>88</v>
      </c>
      <c r="AV333" s="15" t="s">
        <v>85</v>
      </c>
      <c r="AW333" s="15" t="s">
        <v>32</v>
      </c>
      <c r="AX333" s="15" t="s">
        <v>77</v>
      </c>
      <c r="AY333" s="177" t="s">
        <v>163</v>
      </c>
    </row>
    <row r="334" spans="1:65" s="13" customFormat="1" ht="11.25">
      <c r="B334" s="159"/>
      <c r="D334" s="160" t="s">
        <v>172</v>
      </c>
      <c r="E334" s="161" t="s">
        <v>1</v>
      </c>
      <c r="F334" s="162" t="s">
        <v>127</v>
      </c>
      <c r="H334" s="163">
        <v>84.7</v>
      </c>
      <c r="I334" s="164"/>
      <c r="L334" s="159"/>
      <c r="M334" s="165"/>
      <c r="N334" s="166"/>
      <c r="O334" s="166"/>
      <c r="P334" s="166"/>
      <c r="Q334" s="166"/>
      <c r="R334" s="166"/>
      <c r="S334" s="166"/>
      <c r="T334" s="167"/>
      <c r="AT334" s="161" t="s">
        <v>172</v>
      </c>
      <c r="AU334" s="161" t="s">
        <v>88</v>
      </c>
      <c r="AV334" s="13" t="s">
        <v>88</v>
      </c>
      <c r="AW334" s="13" t="s">
        <v>32</v>
      </c>
      <c r="AX334" s="13" t="s">
        <v>85</v>
      </c>
      <c r="AY334" s="161" t="s">
        <v>163</v>
      </c>
    </row>
    <row r="335" spans="1:65" s="2" customFormat="1" ht="24.2" customHeight="1">
      <c r="A335" s="33"/>
      <c r="B335" s="145"/>
      <c r="C335" s="146" t="s">
        <v>486</v>
      </c>
      <c r="D335" s="146" t="s">
        <v>165</v>
      </c>
      <c r="E335" s="147" t="s">
        <v>487</v>
      </c>
      <c r="F335" s="148" t="s">
        <v>488</v>
      </c>
      <c r="G335" s="149" t="s">
        <v>168</v>
      </c>
      <c r="H335" s="150">
        <v>75.2</v>
      </c>
      <c r="I335" s="151"/>
      <c r="J335" s="152">
        <f>ROUND(I335*H335,2)</f>
        <v>0</v>
      </c>
      <c r="K335" s="148" t="s">
        <v>221</v>
      </c>
      <c r="L335" s="34"/>
      <c r="M335" s="153" t="s">
        <v>1</v>
      </c>
      <c r="N335" s="154" t="s">
        <v>42</v>
      </c>
      <c r="O335" s="59"/>
      <c r="P335" s="155">
        <f>O335*H335</f>
        <v>0</v>
      </c>
      <c r="Q335" s="155">
        <v>0.15540000000000001</v>
      </c>
      <c r="R335" s="155">
        <f>Q335*H335</f>
        <v>11.68608</v>
      </c>
      <c r="S335" s="155">
        <v>0</v>
      </c>
      <c r="T335" s="156">
        <f>S335*H335</f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57" t="s">
        <v>170</v>
      </c>
      <c r="AT335" s="157" t="s">
        <v>165</v>
      </c>
      <c r="AU335" s="157" t="s">
        <v>88</v>
      </c>
      <c r="AY335" s="18" t="s">
        <v>163</v>
      </c>
      <c r="BE335" s="158">
        <f>IF(N335="základní",J335,0)</f>
        <v>0</v>
      </c>
      <c r="BF335" s="158">
        <f>IF(N335="snížená",J335,0)</f>
        <v>0</v>
      </c>
      <c r="BG335" s="158">
        <f>IF(N335="zákl. přenesená",J335,0)</f>
        <v>0</v>
      </c>
      <c r="BH335" s="158">
        <f>IF(N335="sníž. přenesená",J335,0)</f>
        <v>0</v>
      </c>
      <c r="BI335" s="158">
        <f>IF(N335="nulová",J335,0)</f>
        <v>0</v>
      </c>
      <c r="BJ335" s="18" t="s">
        <v>85</v>
      </c>
      <c r="BK335" s="158">
        <f>ROUND(I335*H335,2)</f>
        <v>0</v>
      </c>
      <c r="BL335" s="18" t="s">
        <v>170</v>
      </c>
      <c r="BM335" s="157" t="s">
        <v>489</v>
      </c>
    </row>
    <row r="336" spans="1:65" s="13" customFormat="1" ht="11.25">
      <c r="B336" s="159"/>
      <c r="D336" s="160" t="s">
        <v>172</v>
      </c>
      <c r="E336" s="161" t="s">
        <v>1</v>
      </c>
      <c r="F336" s="162" t="s">
        <v>97</v>
      </c>
      <c r="H336" s="163">
        <v>75.2</v>
      </c>
      <c r="I336" s="164"/>
      <c r="L336" s="159"/>
      <c r="M336" s="165"/>
      <c r="N336" s="166"/>
      <c r="O336" s="166"/>
      <c r="P336" s="166"/>
      <c r="Q336" s="166"/>
      <c r="R336" s="166"/>
      <c r="S336" s="166"/>
      <c r="T336" s="167"/>
      <c r="AT336" s="161" t="s">
        <v>172</v>
      </c>
      <c r="AU336" s="161" t="s">
        <v>88</v>
      </c>
      <c r="AV336" s="13" t="s">
        <v>88</v>
      </c>
      <c r="AW336" s="13" t="s">
        <v>32</v>
      </c>
      <c r="AX336" s="13" t="s">
        <v>85</v>
      </c>
      <c r="AY336" s="161" t="s">
        <v>163</v>
      </c>
    </row>
    <row r="337" spans="1:65" s="2" customFormat="1" ht="14.45" customHeight="1">
      <c r="A337" s="33"/>
      <c r="B337" s="145"/>
      <c r="C337" s="146" t="s">
        <v>490</v>
      </c>
      <c r="D337" s="146" t="s">
        <v>165</v>
      </c>
      <c r="E337" s="147" t="s">
        <v>491</v>
      </c>
      <c r="F337" s="148" t="s">
        <v>492</v>
      </c>
      <c r="G337" s="149" t="s">
        <v>258</v>
      </c>
      <c r="H337" s="150">
        <v>3.3839999999999999</v>
      </c>
      <c r="I337" s="151"/>
      <c r="J337" s="152">
        <f>ROUND(I337*H337,2)</f>
        <v>0</v>
      </c>
      <c r="K337" s="148" t="s">
        <v>169</v>
      </c>
      <c r="L337" s="34"/>
      <c r="M337" s="153" t="s">
        <v>1</v>
      </c>
      <c r="N337" s="154" t="s">
        <v>42</v>
      </c>
      <c r="O337" s="59"/>
      <c r="P337" s="155">
        <f>O337*H337</f>
        <v>0</v>
      </c>
      <c r="Q337" s="155">
        <v>2.2563399999999998</v>
      </c>
      <c r="R337" s="155">
        <f>Q337*H337</f>
        <v>7.6354545599999994</v>
      </c>
      <c r="S337" s="155">
        <v>0</v>
      </c>
      <c r="T337" s="156">
        <f>S337*H337</f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57" t="s">
        <v>170</v>
      </c>
      <c r="AT337" s="157" t="s">
        <v>165</v>
      </c>
      <c r="AU337" s="157" t="s">
        <v>88</v>
      </c>
      <c r="AY337" s="18" t="s">
        <v>163</v>
      </c>
      <c r="BE337" s="158">
        <f>IF(N337="základní",J337,0)</f>
        <v>0</v>
      </c>
      <c r="BF337" s="158">
        <f>IF(N337="snížená",J337,0)</f>
        <v>0</v>
      </c>
      <c r="BG337" s="158">
        <f>IF(N337="zákl. přenesená",J337,0)</f>
        <v>0</v>
      </c>
      <c r="BH337" s="158">
        <f>IF(N337="sníž. přenesená",J337,0)</f>
        <v>0</v>
      </c>
      <c r="BI337" s="158">
        <f>IF(N337="nulová",J337,0)</f>
        <v>0</v>
      </c>
      <c r="BJ337" s="18" t="s">
        <v>85</v>
      </c>
      <c r="BK337" s="158">
        <f>ROUND(I337*H337,2)</f>
        <v>0</v>
      </c>
      <c r="BL337" s="18" t="s">
        <v>170</v>
      </c>
      <c r="BM337" s="157" t="s">
        <v>493</v>
      </c>
    </row>
    <row r="338" spans="1:65" s="13" customFormat="1" ht="11.25">
      <c r="B338" s="159"/>
      <c r="D338" s="160" t="s">
        <v>172</v>
      </c>
      <c r="E338" s="161" t="s">
        <v>1</v>
      </c>
      <c r="F338" s="162" t="s">
        <v>494</v>
      </c>
      <c r="H338" s="163">
        <v>3.3839999999999999</v>
      </c>
      <c r="I338" s="164"/>
      <c r="L338" s="159"/>
      <c r="M338" s="165"/>
      <c r="N338" s="166"/>
      <c r="O338" s="166"/>
      <c r="P338" s="166"/>
      <c r="Q338" s="166"/>
      <c r="R338" s="166"/>
      <c r="S338" s="166"/>
      <c r="T338" s="167"/>
      <c r="AT338" s="161" t="s">
        <v>172</v>
      </c>
      <c r="AU338" s="161" t="s">
        <v>88</v>
      </c>
      <c r="AV338" s="13" t="s">
        <v>88</v>
      </c>
      <c r="AW338" s="13" t="s">
        <v>32</v>
      </c>
      <c r="AX338" s="13" t="s">
        <v>85</v>
      </c>
      <c r="AY338" s="161" t="s">
        <v>163</v>
      </c>
    </row>
    <row r="339" spans="1:65" s="2" customFormat="1" ht="24.2" customHeight="1">
      <c r="A339" s="33"/>
      <c r="B339" s="145"/>
      <c r="C339" s="146" t="s">
        <v>495</v>
      </c>
      <c r="D339" s="146" t="s">
        <v>165</v>
      </c>
      <c r="E339" s="147" t="s">
        <v>496</v>
      </c>
      <c r="F339" s="148" t="s">
        <v>497</v>
      </c>
      <c r="G339" s="149" t="s">
        <v>168</v>
      </c>
      <c r="H339" s="150">
        <v>75.2</v>
      </c>
      <c r="I339" s="151"/>
      <c r="J339" s="152">
        <f>ROUND(I339*H339,2)</f>
        <v>0</v>
      </c>
      <c r="K339" s="148" t="s">
        <v>221</v>
      </c>
      <c r="L339" s="34"/>
      <c r="M339" s="153" t="s">
        <v>1</v>
      </c>
      <c r="N339" s="154" t="s">
        <v>42</v>
      </c>
      <c r="O339" s="59"/>
      <c r="P339" s="155">
        <f>O339*H339</f>
        <v>0</v>
      </c>
      <c r="Q339" s="155">
        <v>0.18</v>
      </c>
      <c r="R339" s="155">
        <f>Q339*H339</f>
        <v>13.536</v>
      </c>
      <c r="S339" s="155">
        <v>0</v>
      </c>
      <c r="T339" s="156">
        <f>S339*H339</f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57" t="s">
        <v>170</v>
      </c>
      <c r="AT339" s="157" t="s">
        <v>165</v>
      </c>
      <c r="AU339" s="157" t="s">
        <v>88</v>
      </c>
      <c r="AY339" s="18" t="s">
        <v>163</v>
      </c>
      <c r="BE339" s="158">
        <f>IF(N339="základní",J339,0)</f>
        <v>0</v>
      </c>
      <c r="BF339" s="158">
        <f>IF(N339="snížená",J339,0)</f>
        <v>0</v>
      </c>
      <c r="BG339" s="158">
        <f>IF(N339="zákl. přenesená",J339,0)</f>
        <v>0</v>
      </c>
      <c r="BH339" s="158">
        <f>IF(N339="sníž. přenesená",J339,0)</f>
        <v>0</v>
      </c>
      <c r="BI339" s="158">
        <f>IF(N339="nulová",J339,0)</f>
        <v>0</v>
      </c>
      <c r="BJ339" s="18" t="s">
        <v>85</v>
      </c>
      <c r="BK339" s="158">
        <f>ROUND(I339*H339,2)</f>
        <v>0</v>
      </c>
      <c r="BL339" s="18" t="s">
        <v>170</v>
      </c>
      <c r="BM339" s="157" t="s">
        <v>498</v>
      </c>
    </row>
    <row r="340" spans="1:65" s="13" customFormat="1" ht="11.25">
      <c r="B340" s="159"/>
      <c r="D340" s="160" t="s">
        <v>172</v>
      </c>
      <c r="E340" s="161" t="s">
        <v>1</v>
      </c>
      <c r="F340" s="162" t="s">
        <v>124</v>
      </c>
      <c r="H340" s="163">
        <v>75.2</v>
      </c>
      <c r="I340" s="164"/>
      <c r="L340" s="159"/>
      <c r="M340" s="165"/>
      <c r="N340" s="166"/>
      <c r="O340" s="166"/>
      <c r="P340" s="166"/>
      <c r="Q340" s="166"/>
      <c r="R340" s="166"/>
      <c r="S340" s="166"/>
      <c r="T340" s="167"/>
      <c r="AT340" s="161" t="s">
        <v>172</v>
      </c>
      <c r="AU340" s="161" t="s">
        <v>88</v>
      </c>
      <c r="AV340" s="13" t="s">
        <v>88</v>
      </c>
      <c r="AW340" s="13" t="s">
        <v>32</v>
      </c>
      <c r="AX340" s="13" t="s">
        <v>85</v>
      </c>
      <c r="AY340" s="161" t="s">
        <v>163</v>
      </c>
    </row>
    <row r="341" spans="1:65" s="2" customFormat="1" ht="14.45" customHeight="1">
      <c r="A341" s="33"/>
      <c r="B341" s="145"/>
      <c r="C341" s="146" t="s">
        <v>499</v>
      </c>
      <c r="D341" s="146" t="s">
        <v>165</v>
      </c>
      <c r="E341" s="147" t="s">
        <v>500</v>
      </c>
      <c r="F341" s="148" t="s">
        <v>501</v>
      </c>
      <c r="G341" s="149" t="s">
        <v>183</v>
      </c>
      <c r="H341" s="150">
        <v>37.6</v>
      </c>
      <c r="I341" s="151"/>
      <c r="J341" s="152">
        <f>ROUND(I341*H341,2)</f>
        <v>0</v>
      </c>
      <c r="K341" s="148" t="s">
        <v>169</v>
      </c>
      <c r="L341" s="34"/>
      <c r="M341" s="153" t="s">
        <v>1</v>
      </c>
      <c r="N341" s="154" t="s">
        <v>42</v>
      </c>
      <c r="O341" s="59"/>
      <c r="P341" s="155">
        <f>O341*H341</f>
        <v>0</v>
      </c>
      <c r="Q341" s="155">
        <v>2.681E-2</v>
      </c>
      <c r="R341" s="155">
        <f>Q341*H341</f>
        <v>1.0080560000000001</v>
      </c>
      <c r="S341" s="155">
        <v>0</v>
      </c>
      <c r="T341" s="156">
        <f>S341*H341</f>
        <v>0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57" t="s">
        <v>170</v>
      </c>
      <c r="AT341" s="157" t="s">
        <v>165</v>
      </c>
      <c r="AU341" s="157" t="s">
        <v>88</v>
      </c>
      <c r="AY341" s="18" t="s">
        <v>163</v>
      </c>
      <c r="BE341" s="158">
        <f>IF(N341="základní",J341,0)</f>
        <v>0</v>
      </c>
      <c r="BF341" s="158">
        <f>IF(N341="snížená",J341,0)</f>
        <v>0</v>
      </c>
      <c r="BG341" s="158">
        <f>IF(N341="zákl. přenesená",J341,0)</f>
        <v>0</v>
      </c>
      <c r="BH341" s="158">
        <f>IF(N341="sníž. přenesená",J341,0)</f>
        <v>0</v>
      </c>
      <c r="BI341" s="158">
        <f>IF(N341="nulová",J341,0)</f>
        <v>0</v>
      </c>
      <c r="BJ341" s="18" t="s">
        <v>85</v>
      </c>
      <c r="BK341" s="158">
        <f>ROUND(I341*H341,2)</f>
        <v>0</v>
      </c>
      <c r="BL341" s="18" t="s">
        <v>170</v>
      </c>
      <c r="BM341" s="157" t="s">
        <v>502</v>
      </c>
    </row>
    <row r="342" spans="1:65" s="13" customFormat="1" ht="11.25">
      <c r="B342" s="159"/>
      <c r="D342" s="160" t="s">
        <v>172</v>
      </c>
      <c r="E342" s="161" t="s">
        <v>1</v>
      </c>
      <c r="F342" s="162" t="s">
        <v>185</v>
      </c>
      <c r="H342" s="163">
        <v>37.6</v>
      </c>
      <c r="I342" s="164"/>
      <c r="L342" s="159"/>
      <c r="M342" s="165"/>
      <c r="N342" s="166"/>
      <c r="O342" s="166"/>
      <c r="P342" s="166"/>
      <c r="Q342" s="166"/>
      <c r="R342" s="166"/>
      <c r="S342" s="166"/>
      <c r="T342" s="167"/>
      <c r="AT342" s="161" t="s">
        <v>172</v>
      </c>
      <c r="AU342" s="161" t="s">
        <v>88</v>
      </c>
      <c r="AV342" s="13" t="s">
        <v>88</v>
      </c>
      <c r="AW342" s="13" t="s">
        <v>32</v>
      </c>
      <c r="AX342" s="13" t="s">
        <v>85</v>
      </c>
      <c r="AY342" s="161" t="s">
        <v>163</v>
      </c>
    </row>
    <row r="343" spans="1:65" s="2" customFormat="1" ht="14.45" customHeight="1">
      <c r="A343" s="33"/>
      <c r="B343" s="145"/>
      <c r="C343" s="146" t="s">
        <v>503</v>
      </c>
      <c r="D343" s="146" t="s">
        <v>165</v>
      </c>
      <c r="E343" s="147" t="s">
        <v>504</v>
      </c>
      <c r="F343" s="148" t="s">
        <v>505</v>
      </c>
      <c r="G343" s="149" t="s">
        <v>211</v>
      </c>
      <c r="H343" s="150">
        <v>114.384</v>
      </c>
      <c r="I343" s="151"/>
      <c r="J343" s="152">
        <f>ROUND(I343*H343,2)</f>
        <v>0</v>
      </c>
      <c r="K343" s="148" t="s">
        <v>169</v>
      </c>
      <c r="L343" s="34"/>
      <c r="M343" s="153" t="s">
        <v>1</v>
      </c>
      <c r="N343" s="154" t="s">
        <v>42</v>
      </c>
      <c r="O343" s="59"/>
      <c r="P343" s="155">
        <f>O343*H343</f>
        <v>0</v>
      </c>
      <c r="Q343" s="155">
        <v>0</v>
      </c>
      <c r="R343" s="155">
        <f>Q343*H343</f>
        <v>0</v>
      </c>
      <c r="S343" s="155">
        <v>0</v>
      </c>
      <c r="T343" s="156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57" t="s">
        <v>170</v>
      </c>
      <c r="AT343" s="157" t="s">
        <v>165</v>
      </c>
      <c r="AU343" s="157" t="s">
        <v>88</v>
      </c>
      <c r="AY343" s="18" t="s">
        <v>163</v>
      </c>
      <c r="BE343" s="158">
        <f>IF(N343="základní",J343,0)</f>
        <v>0</v>
      </c>
      <c r="BF343" s="158">
        <f>IF(N343="snížená",J343,0)</f>
        <v>0</v>
      </c>
      <c r="BG343" s="158">
        <f>IF(N343="zákl. přenesená",J343,0)</f>
        <v>0</v>
      </c>
      <c r="BH343" s="158">
        <f>IF(N343="sníž. přenesená",J343,0)</f>
        <v>0</v>
      </c>
      <c r="BI343" s="158">
        <f>IF(N343="nulová",J343,0)</f>
        <v>0</v>
      </c>
      <c r="BJ343" s="18" t="s">
        <v>85</v>
      </c>
      <c r="BK343" s="158">
        <f>ROUND(I343*H343,2)</f>
        <v>0</v>
      </c>
      <c r="BL343" s="18" t="s">
        <v>170</v>
      </c>
      <c r="BM343" s="157" t="s">
        <v>506</v>
      </c>
    </row>
    <row r="344" spans="1:65" s="12" customFormat="1" ht="22.9" customHeight="1">
      <c r="B344" s="132"/>
      <c r="D344" s="133" t="s">
        <v>76</v>
      </c>
      <c r="E344" s="143" t="s">
        <v>199</v>
      </c>
      <c r="F344" s="143" t="s">
        <v>507</v>
      </c>
      <c r="I344" s="135"/>
      <c r="J344" s="144">
        <f>BK344</f>
        <v>0</v>
      </c>
      <c r="L344" s="132"/>
      <c r="M344" s="137"/>
      <c r="N344" s="138"/>
      <c r="O344" s="138"/>
      <c r="P344" s="139">
        <f>SUM(P345:P362)</f>
        <v>0</v>
      </c>
      <c r="Q344" s="138"/>
      <c r="R344" s="139">
        <f>SUM(R345:R362)</f>
        <v>1.5610980000000001</v>
      </c>
      <c r="S344" s="138"/>
      <c r="T344" s="140">
        <f>SUM(T345:T362)</f>
        <v>0</v>
      </c>
      <c r="AR344" s="133" t="s">
        <v>85</v>
      </c>
      <c r="AT344" s="141" t="s">
        <v>76</v>
      </c>
      <c r="AU344" s="141" t="s">
        <v>85</v>
      </c>
      <c r="AY344" s="133" t="s">
        <v>163</v>
      </c>
      <c r="BK344" s="142">
        <f>SUM(BK345:BK362)</f>
        <v>0</v>
      </c>
    </row>
    <row r="345" spans="1:65" s="2" customFormat="1" ht="14.45" customHeight="1">
      <c r="A345" s="33"/>
      <c r="B345" s="145"/>
      <c r="C345" s="146" t="s">
        <v>508</v>
      </c>
      <c r="D345" s="146" t="s">
        <v>165</v>
      </c>
      <c r="E345" s="147" t="s">
        <v>509</v>
      </c>
      <c r="F345" s="148" t="s">
        <v>510</v>
      </c>
      <c r="G345" s="149" t="s">
        <v>168</v>
      </c>
      <c r="H345" s="150">
        <v>119.9</v>
      </c>
      <c r="I345" s="151"/>
      <c r="J345" s="152">
        <f>ROUND(I345*H345,2)</f>
        <v>0</v>
      </c>
      <c r="K345" s="148" t="s">
        <v>221</v>
      </c>
      <c r="L345" s="34"/>
      <c r="M345" s="153" t="s">
        <v>1</v>
      </c>
      <c r="N345" s="154" t="s">
        <v>42</v>
      </c>
      <c r="O345" s="59"/>
      <c r="P345" s="155">
        <f>O345*H345</f>
        <v>0</v>
      </c>
      <c r="Q345" s="155">
        <v>1.302E-2</v>
      </c>
      <c r="R345" s="155">
        <f>Q345*H345</f>
        <v>1.5610980000000001</v>
      </c>
      <c r="S345" s="155">
        <v>0</v>
      </c>
      <c r="T345" s="156">
        <f>S345*H345</f>
        <v>0</v>
      </c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R345" s="157" t="s">
        <v>170</v>
      </c>
      <c r="AT345" s="157" t="s">
        <v>165</v>
      </c>
      <c r="AU345" s="157" t="s">
        <v>88</v>
      </c>
      <c r="AY345" s="18" t="s">
        <v>163</v>
      </c>
      <c r="BE345" s="158">
        <f>IF(N345="základní",J345,0)</f>
        <v>0</v>
      </c>
      <c r="BF345" s="158">
        <f>IF(N345="snížená",J345,0)</f>
        <v>0</v>
      </c>
      <c r="BG345" s="158">
        <f>IF(N345="zákl. přenesená",J345,0)</f>
        <v>0</v>
      </c>
      <c r="BH345" s="158">
        <f>IF(N345="sníž. přenesená",J345,0)</f>
        <v>0</v>
      </c>
      <c r="BI345" s="158">
        <f>IF(N345="nulová",J345,0)</f>
        <v>0</v>
      </c>
      <c r="BJ345" s="18" t="s">
        <v>85</v>
      </c>
      <c r="BK345" s="158">
        <f>ROUND(I345*H345,2)</f>
        <v>0</v>
      </c>
      <c r="BL345" s="18" t="s">
        <v>170</v>
      </c>
      <c r="BM345" s="157" t="s">
        <v>511</v>
      </c>
    </row>
    <row r="346" spans="1:65" s="13" customFormat="1" ht="11.25">
      <c r="B346" s="159"/>
      <c r="D346" s="160" t="s">
        <v>172</v>
      </c>
      <c r="E346" s="161" t="s">
        <v>1</v>
      </c>
      <c r="F346" s="162" t="s">
        <v>512</v>
      </c>
      <c r="H346" s="163">
        <v>124.9</v>
      </c>
      <c r="I346" s="164"/>
      <c r="L346" s="159"/>
      <c r="M346" s="165"/>
      <c r="N346" s="166"/>
      <c r="O346" s="166"/>
      <c r="P346" s="166"/>
      <c r="Q346" s="166"/>
      <c r="R346" s="166"/>
      <c r="S346" s="166"/>
      <c r="T346" s="167"/>
      <c r="AT346" s="161" t="s">
        <v>172</v>
      </c>
      <c r="AU346" s="161" t="s">
        <v>88</v>
      </c>
      <c r="AV346" s="13" t="s">
        <v>88</v>
      </c>
      <c r="AW346" s="13" t="s">
        <v>32</v>
      </c>
      <c r="AX346" s="13" t="s">
        <v>77</v>
      </c>
      <c r="AY346" s="161" t="s">
        <v>163</v>
      </c>
    </row>
    <row r="347" spans="1:65" s="14" customFormat="1" ht="11.25">
      <c r="B347" s="168"/>
      <c r="D347" s="160" t="s">
        <v>172</v>
      </c>
      <c r="E347" s="169" t="s">
        <v>1</v>
      </c>
      <c r="F347" s="170" t="s">
        <v>173</v>
      </c>
      <c r="H347" s="171">
        <v>124.9</v>
      </c>
      <c r="I347" s="172"/>
      <c r="L347" s="168"/>
      <c r="M347" s="173"/>
      <c r="N347" s="174"/>
      <c r="O347" s="174"/>
      <c r="P347" s="174"/>
      <c r="Q347" s="174"/>
      <c r="R347" s="174"/>
      <c r="S347" s="174"/>
      <c r="T347" s="175"/>
      <c r="AT347" s="169" t="s">
        <v>172</v>
      </c>
      <c r="AU347" s="169" t="s">
        <v>88</v>
      </c>
      <c r="AV347" s="14" t="s">
        <v>170</v>
      </c>
      <c r="AW347" s="14" t="s">
        <v>32</v>
      </c>
      <c r="AX347" s="14" t="s">
        <v>77</v>
      </c>
      <c r="AY347" s="169" t="s">
        <v>163</v>
      </c>
    </row>
    <row r="348" spans="1:65" s="15" customFormat="1" ht="11.25">
      <c r="B348" s="176"/>
      <c r="D348" s="160" t="s">
        <v>172</v>
      </c>
      <c r="E348" s="177" t="s">
        <v>1</v>
      </c>
      <c r="F348" s="178" t="s">
        <v>513</v>
      </c>
      <c r="H348" s="177" t="s">
        <v>1</v>
      </c>
      <c r="I348" s="179"/>
      <c r="L348" s="176"/>
      <c r="M348" s="180"/>
      <c r="N348" s="181"/>
      <c r="O348" s="181"/>
      <c r="P348" s="181"/>
      <c r="Q348" s="181"/>
      <c r="R348" s="181"/>
      <c r="S348" s="181"/>
      <c r="T348" s="182"/>
      <c r="AT348" s="177" t="s">
        <v>172</v>
      </c>
      <c r="AU348" s="177" t="s">
        <v>88</v>
      </c>
      <c r="AV348" s="15" t="s">
        <v>85</v>
      </c>
      <c r="AW348" s="15" t="s">
        <v>32</v>
      </c>
      <c r="AX348" s="15" t="s">
        <v>77</v>
      </c>
      <c r="AY348" s="177" t="s">
        <v>163</v>
      </c>
    </row>
    <row r="349" spans="1:65" s="13" customFormat="1" ht="11.25">
      <c r="B349" s="159"/>
      <c r="D349" s="160" t="s">
        <v>172</v>
      </c>
      <c r="E349" s="161" t="s">
        <v>1</v>
      </c>
      <c r="F349" s="162" t="s">
        <v>514</v>
      </c>
      <c r="H349" s="163">
        <v>118.4</v>
      </c>
      <c r="I349" s="164"/>
      <c r="L349" s="159"/>
      <c r="M349" s="165"/>
      <c r="N349" s="166"/>
      <c r="O349" s="166"/>
      <c r="P349" s="166"/>
      <c r="Q349" s="166"/>
      <c r="R349" s="166"/>
      <c r="S349" s="166"/>
      <c r="T349" s="167"/>
      <c r="AT349" s="161" t="s">
        <v>172</v>
      </c>
      <c r="AU349" s="161" t="s">
        <v>88</v>
      </c>
      <c r="AV349" s="13" t="s">
        <v>88</v>
      </c>
      <c r="AW349" s="13" t="s">
        <v>32</v>
      </c>
      <c r="AX349" s="13" t="s">
        <v>77</v>
      </c>
      <c r="AY349" s="161" t="s">
        <v>163</v>
      </c>
    </row>
    <row r="350" spans="1:65" s="14" customFormat="1" ht="11.25">
      <c r="B350" s="168"/>
      <c r="D350" s="160" t="s">
        <v>172</v>
      </c>
      <c r="E350" s="169" t="s">
        <v>100</v>
      </c>
      <c r="F350" s="170" t="s">
        <v>173</v>
      </c>
      <c r="H350" s="171">
        <v>118.4</v>
      </c>
      <c r="I350" s="172"/>
      <c r="L350" s="168"/>
      <c r="M350" s="173"/>
      <c r="N350" s="174"/>
      <c r="O350" s="174"/>
      <c r="P350" s="174"/>
      <c r="Q350" s="174"/>
      <c r="R350" s="174"/>
      <c r="S350" s="174"/>
      <c r="T350" s="175"/>
      <c r="AT350" s="169" t="s">
        <v>172</v>
      </c>
      <c r="AU350" s="169" t="s">
        <v>88</v>
      </c>
      <c r="AV350" s="14" t="s">
        <v>170</v>
      </c>
      <c r="AW350" s="14" t="s">
        <v>32</v>
      </c>
      <c r="AX350" s="14" t="s">
        <v>77</v>
      </c>
      <c r="AY350" s="169" t="s">
        <v>163</v>
      </c>
    </row>
    <row r="351" spans="1:65" s="15" customFormat="1" ht="11.25">
      <c r="B351" s="176"/>
      <c r="D351" s="160" t="s">
        <v>172</v>
      </c>
      <c r="E351" s="177" t="s">
        <v>1</v>
      </c>
      <c r="F351" s="178" t="s">
        <v>515</v>
      </c>
      <c r="H351" s="177" t="s">
        <v>1</v>
      </c>
      <c r="I351" s="179"/>
      <c r="L351" s="176"/>
      <c r="M351" s="180"/>
      <c r="N351" s="181"/>
      <c r="O351" s="181"/>
      <c r="P351" s="181"/>
      <c r="Q351" s="181"/>
      <c r="R351" s="181"/>
      <c r="S351" s="181"/>
      <c r="T351" s="182"/>
      <c r="AT351" s="177" t="s">
        <v>172</v>
      </c>
      <c r="AU351" s="177" t="s">
        <v>88</v>
      </c>
      <c r="AV351" s="15" t="s">
        <v>85</v>
      </c>
      <c r="AW351" s="15" t="s">
        <v>32</v>
      </c>
      <c r="AX351" s="15" t="s">
        <v>77</v>
      </c>
      <c r="AY351" s="177" t="s">
        <v>163</v>
      </c>
    </row>
    <row r="352" spans="1:65" s="13" customFormat="1" ht="11.25">
      <c r="B352" s="159"/>
      <c r="D352" s="160" t="s">
        <v>172</v>
      </c>
      <c r="E352" s="161" t="s">
        <v>1</v>
      </c>
      <c r="F352" s="162" t="s">
        <v>516</v>
      </c>
      <c r="H352" s="163">
        <v>119.9</v>
      </c>
      <c r="I352" s="164"/>
      <c r="L352" s="159"/>
      <c r="M352" s="165"/>
      <c r="N352" s="166"/>
      <c r="O352" s="166"/>
      <c r="P352" s="166"/>
      <c r="Q352" s="166"/>
      <c r="R352" s="166"/>
      <c r="S352" s="166"/>
      <c r="T352" s="167"/>
      <c r="AT352" s="161" t="s">
        <v>172</v>
      </c>
      <c r="AU352" s="161" t="s">
        <v>88</v>
      </c>
      <c r="AV352" s="13" t="s">
        <v>88</v>
      </c>
      <c r="AW352" s="13" t="s">
        <v>32</v>
      </c>
      <c r="AX352" s="13" t="s">
        <v>77</v>
      </c>
      <c r="AY352" s="161" t="s">
        <v>163</v>
      </c>
    </row>
    <row r="353" spans="1:65" s="14" customFormat="1" ht="11.25">
      <c r="B353" s="168"/>
      <c r="D353" s="160" t="s">
        <v>172</v>
      </c>
      <c r="E353" s="169" t="s">
        <v>517</v>
      </c>
      <c r="F353" s="170" t="s">
        <v>173</v>
      </c>
      <c r="H353" s="171">
        <v>119.9</v>
      </c>
      <c r="I353" s="172"/>
      <c r="L353" s="168"/>
      <c r="M353" s="173"/>
      <c r="N353" s="174"/>
      <c r="O353" s="174"/>
      <c r="P353" s="174"/>
      <c r="Q353" s="174"/>
      <c r="R353" s="174"/>
      <c r="S353" s="174"/>
      <c r="T353" s="175"/>
      <c r="AT353" s="169" t="s">
        <v>172</v>
      </c>
      <c r="AU353" s="169" t="s">
        <v>88</v>
      </c>
      <c r="AV353" s="14" t="s">
        <v>170</v>
      </c>
      <c r="AW353" s="14" t="s">
        <v>32</v>
      </c>
      <c r="AX353" s="14" t="s">
        <v>85</v>
      </c>
      <c r="AY353" s="169" t="s">
        <v>163</v>
      </c>
    </row>
    <row r="354" spans="1:65" s="2" customFormat="1" ht="14.45" customHeight="1">
      <c r="A354" s="33"/>
      <c r="B354" s="145"/>
      <c r="C354" s="146" t="s">
        <v>518</v>
      </c>
      <c r="D354" s="146" t="s">
        <v>165</v>
      </c>
      <c r="E354" s="147" t="s">
        <v>519</v>
      </c>
      <c r="F354" s="148" t="s">
        <v>520</v>
      </c>
      <c r="G354" s="149" t="s">
        <v>521</v>
      </c>
      <c r="H354" s="150">
        <v>1</v>
      </c>
      <c r="I354" s="151"/>
      <c r="J354" s="152">
        <f>ROUND(I354*H354,2)</f>
        <v>0</v>
      </c>
      <c r="K354" s="148" t="s">
        <v>221</v>
      </c>
      <c r="L354" s="34"/>
      <c r="M354" s="153" t="s">
        <v>1</v>
      </c>
      <c r="N354" s="154" t="s">
        <v>42</v>
      </c>
      <c r="O354" s="59"/>
      <c r="P354" s="155">
        <f>O354*H354</f>
        <v>0</v>
      </c>
      <c r="Q354" s="155">
        <v>0</v>
      </c>
      <c r="R354" s="155">
        <f>Q354*H354</f>
        <v>0</v>
      </c>
      <c r="S354" s="155">
        <v>0</v>
      </c>
      <c r="T354" s="156">
        <f>S354*H354</f>
        <v>0</v>
      </c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R354" s="157" t="s">
        <v>170</v>
      </c>
      <c r="AT354" s="157" t="s">
        <v>165</v>
      </c>
      <c r="AU354" s="157" t="s">
        <v>88</v>
      </c>
      <c r="AY354" s="18" t="s">
        <v>163</v>
      </c>
      <c r="BE354" s="158">
        <f>IF(N354="základní",J354,0)</f>
        <v>0</v>
      </c>
      <c r="BF354" s="158">
        <f>IF(N354="snížená",J354,0)</f>
        <v>0</v>
      </c>
      <c r="BG354" s="158">
        <f>IF(N354="zákl. přenesená",J354,0)</f>
        <v>0</v>
      </c>
      <c r="BH354" s="158">
        <f>IF(N354="sníž. přenesená",J354,0)</f>
        <v>0</v>
      </c>
      <c r="BI354" s="158">
        <f>IF(N354="nulová",J354,0)</f>
        <v>0</v>
      </c>
      <c r="BJ354" s="18" t="s">
        <v>85</v>
      </c>
      <c r="BK354" s="158">
        <f>ROUND(I354*H354,2)</f>
        <v>0</v>
      </c>
      <c r="BL354" s="18" t="s">
        <v>170</v>
      </c>
      <c r="BM354" s="157" t="s">
        <v>522</v>
      </c>
    </row>
    <row r="355" spans="1:65" s="13" customFormat="1" ht="11.25">
      <c r="B355" s="159"/>
      <c r="D355" s="160" t="s">
        <v>172</v>
      </c>
      <c r="E355" s="161" t="s">
        <v>1</v>
      </c>
      <c r="F355" s="162" t="s">
        <v>523</v>
      </c>
      <c r="H355" s="163">
        <v>1</v>
      </c>
      <c r="I355" s="164"/>
      <c r="L355" s="159"/>
      <c r="M355" s="165"/>
      <c r="N355" s="166"/>
      <c r="O355" s="166"/>
      <c r="P355" s="166"/>
      <c r="Q355" s="166"/>
      <c r="R355" s="166"/>
      <c r="S355" s="166"/>
      <c r="T355" s="167"/>
      <c r="AT355" s="161" t="s">
        <v>172</v>
      </c>
      <c r="AU355" s="161" t="s">
        <v>88</v>
      </c>
      <c r="AV355" s="13" t="s">
        <v>88</v>
      </c>
      <c r="AW355" s="13" t="s">
        <v>32</v>
      </c>
      <c r="AX355" s="13" t="s">
        <v>85</v>
      </c>
      <c r="AY355" s="161" t="s">
        <v>163</v>
      </c>
    </row>
    <row r="356" spans="1:65" s="2" customFormat="1" ht="14.45" customHeight="1">
      <c r="A356" s="33"/>
      <c r="B356" s="145"/>
      <c r="C356" s="146" t="s">
        <v>524</v>
      </c>
      <c r="D356" s="146" t="s">
        <v>165</v>
      </c>
      <c r="E356" s="147" t="s">
        <v>525</v>
      </c>
      <c r="F356" s="148" t="s">
        <v>526</v>
      </c>
      <c r="G356" s="149" t="s">
        <v>521</v>
      </c>
      <c r="H356" s="150">
        <v>1</v>
      </c>
      <c r="I356" s="151"/>
      <c r="J356" s="152">
        <f>ROUND(I356*H356,2)</f>
        <v>0</v>
      </c>
      <c r="K356" s="148" t="s">
        <v>221</v>
      </c>
      <c r="L356" s="34"/>
      <c r="M356" s="153" t="s">
        <v>1</v>
      </c>
      <c r="N356" s="154" t="s">
        <v>42</v>
      </c>
      <c r="O356" s="59"/>
      <c r="P356" s="155">
        <f>O356*H356</f>
        <v>0</v>
      </c>
      <c r="Q356" s="155">
        <v>0</v>
      </c>
      <c r="R356" s="155">
        <f>Q356*H356</f>
        <v>0</v>
      </c>
      <c r="S356" s="155">
        <v>0</v>
      </c>
      <c r="T356" s="156">
        <f>S356*H356</f>
        <v>0</v>
      </c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R356" s="157" t="s">
        <v>170</v>
      </c>
      <c r="AT356" s="157" t="s">
        <v>165</v>
      </c>
      <c r="AU356" s="157" t="s">
        <v>88</v>
      </c>
      <c r="AY356" s="18" t="s">
        <v>163</v>
      </c>
      <c r="BE356" s="158">
        <f>IF(N356="základní",J356,0)</f>
        <v>0</v>
      </c>
      <c r="BF356" s="158">
        <f>IF(N356="snížená",J356,0)</f>
        <v>0</v>
      </c>
      <c r="BG356" s="158">
        <f>IF(N356="zákl. přenesená",J356,0)</f>
        <v>0</v>
      </c>
      <c r="BH356" s="158">
        <f>IF(N356="sníž. přenesená",J356,0)</f>
        <v>0</v>
      </c>
      <c r="BI356" s="158">
        <f>IF(N356="nulová",J356,0)</f>
        <v>0</v>
      </c>
      <c r="BJ356" s="18" t="s">
        <v>85</v>
      </c>
      <c r="BK356" s="158">
        <f>ROUND(I356*H356,2)</f>
        <v>0</v>
      </c>
      <c r="BL356" s="18" t="s">
        <v>170</v>
      </c>
      <c r="BM356" s="157" t="s">
        <v>527</v>
      </c>
    </row>
    <row r="357" spans="1:65" s="13" customFormat="1" ht="11.25">
      <c r="B357" s="159"/>
      <c r="D357" s="160" t="s">
        <v>172</v>
      </c>
      <c r="E357" s="161" t="s">
        <v>1</v>
      </c>
      <c r="F357" s="162" t="s">
        <v>528</v>
      </c>
      <c r="H357" s="163">
        <v>1</v>
      </c>
      <c r="I357" s="164"/>
      <c r="L357" s="159"/>
      <c r="M357" s="165"/>
      <c r="N357" s="166"/>
      <c r="O357" s="166"/>
      <c r="P357" s="166"/>
      <c r="Q357" s="166"/>
      <c r="R357" s="166"/>
      <c r="S357" s="166"/>
      <c r="T357" s="167"/>
      <c r="AT357" s="161" t="s">
        <v>172</v>
      </c>
      <c r="AU357" s="161" t="s">
        <v>88</v>
      </c>
      <c r="AV357" s="13" t="s">
        <v>88</v>
      </c>
      <c r="AW357" s="13" t="s">
        <v>32</v>
      </c>
      <c r="AX357" s="13" t="s">
        <v>85</v>
      </c>
      <c r="AY357" s="161" t="s">
        <v>163</v>
      </c>
    </row>
    <row r="358" spans="1:65" s="2" customFormat="1" ht="14.45" customHeight="1">
      <c r="A358" s="33"/>
      <c r="B358" s="145"/>
      <c r="C358" s="146" t="s">
        <v>529</v>
      </c>
      <c r="D358" s="146" t="s">
        <v>165</v>
      </c>
      <c r="E358" s="147" t="s">
        <v>530</v>
      </c>
      <c r="F358" s="148" t="s">
        <v>531</v>
      </c>
      <c r="G358" s="149" t="s">
        <v>521</v>
      </c>
      <c r="H358" s="150">
        <v>3</v>
      </c>
      <c r="I358" s="151"/>
      <c r="J358" s="152">
        <f>ROUND(I358*H358,2)</f>
        <v>0</v>
      </c>
      <c r="K358" s="148" t="s">
        <v>221</v>
      </c>
      <c r="L358" s="34"/>
      <c r="M358" s="153" t="s">
        <v>1</v>
      </c>
      <c r="N358" s="154" t="s">
        <v>42</v>
      </c>
      <c r="O358" s="59"/>
      <c r="P358" s="155">
        <f>O358*H358</f>
        <v>0</v>
      </c>
      <c r="Q358" s="155">
        <v>0</v>
      </c>
      <c r="R358" s="155">
        <f>Q358*H358</f>
        <v>0</v>
      </c>
      <c r="S358" s="155">
        <v>0</v>
      </c>
      <c r="T358" s="156">
        <f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57" t="s">
        <v>170</v>
      </c>
      <c r="AT358" s="157" t="s">
        <v>165</v>
      </c>
      <c r="AU358" s="157" t="s">
        <v>88</v>
      </c>
      <c r="AY358" s="18" t="s">
        <v>163</v>
      </c>
      <c r="BE358" s="158">
        <f>IF(N358="základní",J358,0)</f>
        <v>0</v>
      </c>
      <c r="BF358" s="158">
        <f>IF(N358="snížená",J358,0)</f>
        <v>0</v>
      </c>
      <c r="BG358" s="158">
        <f>IF(N358="zákl. přenesená",J358,0)</f>
        <v>0</v>
      </c>
      <c r="BH358" s="158">
        <f>IF(N358="sníž. přenesená",J358,0)</f>
        <v>0</v>
      </c>
      <c r="BI358" s="158">
        <f>IF(N358="nulová",J358,0)</f>
        <v>0</v>
      </c>
      <c r="BJ358" s="18" t="s">
        <v>85</v>
      </c>
      <c r="BK358" s="158">
        <f>ROUND(I358*H358,2)</f>
        <v>0</v>
      </c>
      <c r="BL358" s="18" t="s">
        <v>170</v>
      </c>
      <c r="BM358" s="157" t="s">
        <v>532</v>
      </c>
    </row>
    <row r="359" spans="1:65" s="13" customFormat="1" ht="11.25">
      <c r="B359" s="159"/>
      <c r="D359" s="160" t="s">
        <v>172</v>
      </c>
      <c r="E359" s="161" t="s">
        <v>1</v>
      </c>
      <c r="F359" s="162" t="s">
        <v>533</v>
      </c>
      <c r="H359" s="163">
        <v>1</v>
      </c>
      <c r="I359" s="164"/>
      <c r="L359" s="159"/>
      <c r="M359" s="165"/>
      <c r="N359" s="166"/>
      <c r="O359" s="166"/>
      <c r="P359" s="166"/>
      <c r="Q359" s="166"/>
      <c r="R359" s="166"/>
      <c r="S359" s="166"/>
      <c r="T359" s="167"/>
      <c r="AT359" s="161" t="s">
        <v>172</v>
      </c>
      <c r="AU359" s="161" t="s">
        <v>88</v>
      </c>
      <c r="AV359" s="13" t="s">
        <v>88</v>
      </c>
      <c r="AW359" s="13" t="s">
        <v>32</v>
      </c>
      <c r="AX359" s="13" t="s">
        <v>77</v>
      </c>
      <c r="AY359" s="161" t="s">
        <v>163</v>
      </c>
    </row>
    <row r="360" spans="1:65" s="13" customFormat="1" ht="11.25">
      <c r="B360" s="159"/>
      <c r="D360" s="160" t="s">
        <v>172</v>
      </c>
      <c r="E360" s="161" t="s">
        <v>1</v>
      </c>
      <c r="F360" s="162" t="s">
        <v>534</v>
      </c>
      <c r="H360" s="163">
        <v>1</v>
      </c>
      <c r="I360" s="164"/>
      <c r="L360" s="159"/>
      <c r="M360" s="165"/>
      <c r="N360" s="166"/>
      <c r="O360" s="166"/>
      <c r="P360" s="166"/>
      <c r="Q360" s="166"/>
      <c r="R360" s="166"/>
      <c r="S360" s="166"/>
      <c r="T360" s="167"/>
      <c r="AT360" s="161" t="s">
        <v>172</v>
      </c>
      <c r="AU360" s="161" t="s">
        <v>88</v>
      </c>
      <c r="AV360" s="13" t="s">
        <v>88</v>
      </c>
      <c r="AW360" s="13" t="s">
        <v>32</v>
      </c>
      <c r="AX360" s="13" t="s">
        <v>77</v>
      </c>
      <c r="AY360" s="161" t="s">
        <v>163</v>
      </c>
    </row>
    <row r="361" spans="1:65" s="13" customFormat="1" ht="11.25">
      <c r="B361" s="159"/>
      <c r="D361" s="160" t="s">
        <v>172</v>
      </c>
      <c r="E361" s="161" t="s">
        <v>1</v>
      </c>
      <c r="F361" s="162" t="s">
        <v>535</v>
      </c>
      <c r="H361" s="163">
        <v>1</v>
      </c>
      <c r="I361" s="164"/>
      <c r="L361" s="159"/>
      <c r="M361" s="165"/>
      <c r="N361" s="166"/>
      <c r="O361" s="166"/>
      <c r="P361" s="166"/>
      <c r="Q361" s="166"/>
      <c r="R361" s="166"/>
      <c r="S361" s="166"/>
      <c r="T361" s="167"/>
      <c r="AT361" s="161" t="s">
        <v>172</v>
      </c>
      <c r="AU361" s="161" t="s">
        <v>88</v>
      </c>
      <c r="AV361" s="13" t="s">
        <v>88</v>
      </c>
      <c r="AW361" s="13" t="s">
        <v>32</v>
      </c>
      <c r="AX361" s="13" t="s">
        <v>77</v>
      </c>
      <c r="AY361" s="161" t="s">
        <v>163</v>
      </c>
    </row>
    <row r="362" spans="1:65" s="14" customFormat="1" ht="11.25">
      <c r="B362" s="168"/>
      <c r="D362" s="160" t="s">
        <v>172</v>
      </c>
      <c r="E362" s="169" t="s">
        <v>1</v>
      </c>
      <c r="F362" s="170" t="s">
        <v>173</v>
      </c>
      <c r="H362" s="171">
        <v>3</v>
      </c>
      <c r="I362" s="172"/>
      <c r="L362" s="168"/>
      <c r="M362" s="173"/>
      <c r="N362" s="174"/>
      <c r="O362" s="174"/>
      <c r="P362" s="174"/>
      <c r="Q362" s="174"/>
      <c r="R362" s="174"/>
      <c r="S362" s="174"/>
      <c r="T362" s="175"/>
      <c r="AT362" s="169" t="s">
        <v>172</v>
      </c>
      <c r="AU362" s="169" t="s">
        <v>88</v>
      </c>
      <c r="AV362" s="14" t="s">
        <v>170</v>
      </c>
      <c r="AW362" s="14" t="s">
        <v>32</v>
      </c>
      <c r="AX362" s="14" t="s">
        <v>85</v>
      </c>
      <c r="AY362" s="169" t="s">
        <v>163</v>
      </c>
    </row>
    <row r="363" spans="1:65" s="12" customFormat="1" ht="22.9" customHeight="1">
      <c r="B363" s="132"/>
      <c r="D363" s="133" t="s">
        <v>76</v>
      </c>
      <c r="E363" s="143" t="s">
        <v>536</v>
      </c>
      <c r="F363" s="143" t="s">
        <v>537</v>
      </c>
      <c r="I363" s="135"/>
      <c r="J363" s="144">
        <f>BK363</f>
        <v>0</v>
      </c>
      <c r="L363" s="132"/>
      <c r="M363" s="137"/>
      <c r="N363" s="138"/>
      <c r="O363" s="138"/>
      <c r="P363" s="139">
        <f>P364</f>
        <v>0</v>
      </c>
      <c r="Q363" s="138"/>
      <c r="R363" s="139">
        <f>R364</f>
        <v>0</v>
      </c>
      <c r="S363" s="138"/>
      <c r="T363" s="140">
        <f>T364</f>
        <v>0</v>
      </c>
      <c r="AR363" s="133" t="s">
        <v>85</v>
      </c>
      <c r="AT363" s="141" t="s">
        <v>76</v>
      </c>
      <c r="AU363" s="141" t="s">
        <v>85</v>
      </c>
      <c r="AY363" s="133" t="s">
        <v>163</v>
      </c>
      <c r="BK363" s="142">
        <f>BK364</f>
        <v>0</v>
      </c>
    </row>
    <row r="364" spans="1:65" s="2" customFormat="1" ht="14.45" customHeight="1">
      <c r="A364" s="33"/>
      <c r="B364" s="145"/>
      <c r="C364" s="146" t="s">
        <v>538</v>
      </c>
      <c r="D364" s="146" t="s">
        <v>165</v>
      </c>
      <c r="E364" s="147" t="s">
        <v>539</v>
      </c>
      <c r="F364" s="148" t="s">
        <v>540</v>
      </c>
      <c r="G364" s="149" t="s">
        <v>211</v>
      </c>
      <c r="H364" s="150">
        <v>137.18700000000001</v>
      </c>
      <c r="I364" s="151"/>
      <c r="J364" s="152">
        <f>ROUND(I364*H364,2)</f>
        <v>0</v>
      </c>
      <c r="K364" s="148" t="s">
        <v>169</v>
      </c>
      <c r="L364" s="34"/>
      <c r="M364" s="153" t="s">
        <v>1</v>
      </c>
      <c r="N364" s="154" t="s">
        <v>42</v>
      </c>
      <c r="O364" s="59"/>
      <c r="P364" s="155">
        <f>O364*H364</f>
        <v>0</v>
      </c>
      <c r="Q364" s="155">
        <v>0</v>
      </c>
      <c r="R364" s="155">
        <f>Q364*H364</f>
        <v>0</v>
      </c>
      <c r="S364" s="155">
        <v>0</v>
      </c>
      <c r="T364" s="156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57" t="s">
        <v>170</v>
      </c>
      <c r="AT364" s="157" t="s">
        <v>165</v>
      </c>
      <c r="AU364" s="157" t="s">
        <v>88</v>
      </c>
      <c r="AY364" s="18" t="s">
        <v>163</v>
      </c>
      <c r="BE364" s="158">
        <f>IF(N364="základní",J364,0)</f>
        <v>0</v>
      </c>
      <c r="BF364" s="158">
        <f>IF(N364="snížená",J364,0)</f>
        <v>0</v>
      </c>
      <c r="BG364" s="158">
        <f>IF(N364="zákl. přenesená",J364,0)</f>
        <v>0</v>
      </c>
      <c r="BH364" s="158">
        <f>IF(N364="sníž. přenesená",J364,0)</f>
        <v>0</v>
      </c>
      <c r="BI364" s="158">
        <f>IF(N364="nulová",J364,0)</f>
        <v>0</v>
      </c>
      <c r="BJ364" s="18" t="s">
        <v>85</v>
      </c>
      <c r="BK364" s="158">
        <f>ROUND(I364*H364,2)</f>
        <v>0</v>
      </c>
      <c r="BL364" s="18" t="s">
        <v>170</v>
      </c>
      <c r="BM364" s="157" t="s">
        <v>541</v>
      </c>
    </row>
    <row r="365" spans="1:65" s="12" customFormat="1" ht="25.9" customHeight="1">
      <c r="B365" s="132"/>
      <c r="D365" s="133" t="s">
        <v>76</v>
      </c>
      <c r="E365" s="134" t="s">
        <v>362</v>
      </c>
      <c r="F365" s="134" t="s">
        <v>542</v>
      </c>
      <c r="I365" s="135"/>
      <c r="J365" s="136">
        <f>BK365</f>
        <v>0</v>
      </c>
      <c r="L365" s="132"/>
      <c r="M365" s="137"/>
      <c r="N365" s="138"/>
      <c r="O365" s="138"/>
      <c r="P365" s="139">
        <f>P366</f>
        <v>0</v>
      </c>
      <c r="Q365" s="138"/>
      <c r="R365" s="139">
        <f>R366</f>
        <v>0.970495</v>
      </c>
      <c r="S365" s="138"/>
      <c r="T365" s="140">
        <f>T366</f>
        <v>0</v>
      </c>
      <c r="AR365" s="133" t="s">
        <v>177</v>
      </c>
      <c r="AT365" s="141" t="s">
        <v>76</v>
      </c>
      <c r="AU365" s="141" t="s">
        <v>77</v>
      </c>
      <c r="AY365" s="133" t="s">
        <v>163</v>
      </c>
      <c r="BK365" s="142">
        <f>BK366</f>
        <v>0</v>
      </c>
    </row>
    <row r="366" spans="1:65" s="12" customFormat="1" ht="22.9" customHeight="1">
      <c r="B366" s="132"/>
      <c r="D366" s="133" t="s">
        <v>76</v>
      </c>
      <c r="E366" s="143" t="s">
        <v>543</v>
      </c>
      <c r="F366" s="143" t="s">
        <v>544</v>
      </c>
      <c r="I366" s="135"/>
      <c r="J366" s="144">
        <f>BK366</f>
        <v>0</v>
      </c>
      <c r="L366" s="132"/>
      <c r="M366" s="137"/>
      <c r="N366" s="138"/>
      <c r="O366" s="138"/>
      <c r="P366" s="139">
        <f>SUM(P367:P372)</f>
        <v>0</v>
      </c>
      <c r="Q366" s="138"/>
      <c r="R366" s="139">
        <f>SUM(R367:R372)</f>
        <v>0.970495</v>
      </c>
      <c r="S366" s="138"/>
      <c r="T366" s="140">
        <f>SUM(T367:T372)</f>
        <v>0</v>
      </c>
      <c r="AR366" s="133" t="s">
        <v>177</v>
      </c>
      <c r="AT366" s="141" t="s">
        <v>76</v>
      </c>
      <c r="AU366" s="141" t="s">
        <v>85</v>
      </c>
      <c r="AY366" s="133" t="s">
        <v>163</v>
      </c>
      <c r="BK366" s="142">
        <f>SUM(BK367:BK372)</f>
        <v>0</v>
      </c>
    </row>
    <row r="367" spans="1:65" s="2" customFormat="1" ht="14.45" customHeight="1">
      <c r="A367" s="33"/>
      <c r="B367" s="145"/>
      <c r="C367" s="146" t="s">
        <v>545</v>
      </c>
      <c r="D367" s="146" t="s">
        <v>165</v>
      </c>
      <c r="E367" s="147" t="s">
        <v>546</v>
      </c>
      <c r="F367" s="148" t="s">
        <v>547</v>
      </c>
      <c r="G367" s="149" t="s">
        <v>168</v>
      </c>
      <c r="H367" s="150">
        <v>5.5</v>
      </c>
      <c r="I367" s="151"/>
      <c r="J367" s="152">
        <f>ROUND(I367*H367,2)</f>
        <v>0</v>
      </c>
      <c r="K367" s="148" t="s">
        <v>169</v>
      </c>
      <c r="L367" s="34"/>
      <c r="M367" s="153" t="s">
        <v>1</v>
      </c>
      <c r="N367" s="154" t="s">
        <v>42</v>
      </c>
      <c r="O367" s="59"/>
      <c r="P367" s="155">
        <f>O367*H367</f>
        <v>0</v>
      </c>
      <c r="Q367" s="155">
        <v>9.0000000000000006E-5</v>
      </c>
      <c r="R367" s="155">
        <f>Q367*H367</f>
        <v>4.95E-4</v>
      </c>
      <c r="S367" s="155">
        <v>0</v>
      </c>
      <c r="T367" s="156">
        <f>S367*H367</f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57" t="s">
        <v>524</v>
      </c>
      <c r="AT367" s="157" t="s">
        <v>165</v>
      </c>
      <c r="AU367" s="157" t="s">
        <v>88</v>
      </c>
      <c r="AY367" s="18" t="s">
        <v>163</v>
      </c>
      <c r="BE367" s="158">
        <f>IF(N367="základní",J367,0)</f>
        <v>0</v>
      </c>
      <c r="BF367" s="158">
        <f>IF(N367="snížená",J367,0)</f>
        <v>0</v>
      </c>
      <c r="BG367" s="158">
        <f>IF(N367="zákl. přenesená",J367,0)</f>
        <v>0</v>
      </c>
      <c r="BH367" s="158">
        <f>IF(N367="sníž. přenesená",J367,0)</f>
        <v>0</v>
      </c>
      <c r="BI367" s="158">
        <f>IF(N367="nulová",J367,0)</f>
        <v>0</v>
      </c>
      <c r="BJ367" s="18" t="s">
        <v>85</v>
      </c>
      <c r="BK367" s="158">
        <f>ROUND(I367*H367,2)</f>
        <v>0</v>
      </c>
      <c r="BL367" s="18" t="s">
        <v>524</v>
      </c>
      <c r="BM367" s="157" t="s">
        <v>548</v>
      </c>
    </row>
    <row r="368" spans="1:65" s="15" customFormat="1" ht="11.25">
      <c r="B368" s="176"/>
      <c r="D368" s="160" t="s">
        <v>172</v>
      </c>
      <c r="E368" s="177" t="s">
        <v>1</v>
      </c>
      <c r="F368" s="178" t="s">
        <v>549</v>
      </c>
      <c r="H368" s="177" t="s">
        <v>1</v>
      </c>
      <c r="I368" s="179"/>
      <c r="L368" s="176"/>
      <c r="M368" s="180"/>
      <c r="N368" s="181"/>
      <c r="O368" s="181"/>
      <c r="P368" s="181"/>
      <c r="Q368" s="181"/>
      <c r="R368" s="181"/>
      <c r="S368" s="181"/>
      <c r="T368" s="182"/>
      <c r="AT368" s="177" t="s">
        <v>172</v>
      </c>
      <c r="AU368" s="177" t="s">
        <v>88</v>
      </c>
      <c r="AV368" s="15" t="s">
        <v>85</v>
      </c>
      <c r="AW368" s="15" t="s">
        <v>32</v>
      </c>
      <c r="AX368" s="15" t="s">
        <v>77</v>
      </c>
      <c r="AY368" s="177" t="s">
        <v>163</v>
      </c>
    </row>
    <row r="369" spans="1:65" s="13" customFormat="1" ht="11.25">
      <c r="B369" s="159"/>
      <c r="D369" s="160" t="s">
        <v>172</v>
      </c>
      <c r="E369" s="161" t="s">
        <v>1</v>
      </c>
      <c r="F369" s="162" t="s">
        <v>550</v>
      </c>
      <c r="H369" s="163">
        <v>5.5</v>
      </c>
      <c r="I369" s="164"/>
      <c r="L369" s="159"/>
      <c r="M369" s="165"/>
      <c r="N369" s="166"/>
      <c r="O369" s="166"/>
      <c r="P369" s="166"/>
      <c r="Q369" s="166"/>
      <c r="R369" s="166"/>
      <c r="S369" s="166"/>
      <c r="T369" s="167"/>
      <c r="AT369" s="161" t="s">
        <v>172</v>
      </c>
      <c r="AU369" s="161" t="s">
        <v>88</v>
      </c>
      <c r="AV369" s="13" t="s">
        <v>88</v>
      </c>
      <c r="AW369" s="13" t="s">
        <v>32</v>
      </c>
      <c r="AX369" s="13" t="s">
        <v>85</v>
      </c>
      <c r="AY369" s="161" t="s">
        <v>163</v>
      </c>
    </row>
    <row r="370" spans="1:65" s="2" customFormat="1" ht="14.45" customHeight="1">
      <c r="A370" s="33"/>
      <c r="B370" s="145"/>
      <c r="C370" s="146" t="s">
        <v>551</v>
      </c>
      <c r="D370" s="146" t="s">
        <v>165</v>
      </c>
      <c r="E370" s="147" t="s">
        <v>552</v>
      </c>
      <c r="F370" s="148" t="s">
        <v>553</v>
      </c>
      <c r="G370" s="149" t="s">
        <v>521</v>
      </c>
      <c r="H370" s="150">
        <v>5</v>
      </c>
      <c r="I370" s="151"/>
      <c r="J370" s="152">
        <f>ROUND(I370*H370,2)</f>
        <v>0</v>
      </c>
      <c r="K370" s="148" t="s">
        <v>169</v>
      </c>
      <c r="L370" s="34"/>
      <c r="M370" s="153" t="s">
        <v>1</v>
      </c>
      <c r="N370" s="154" t="s">
        <v>42</v>
      </c>
      <c r="O370" s="59"/>
      <c r="P370" s="155">
        <f>O370*H370</f>
        <v>0</v>
      </c>
      <c r="Q370" s="155">
        <v>0.19400000000000001</v>
      </c>
      <c r="R370" s="155">
        <f>Q370*H370</f>
        <v>0.97</v>
      </c>
      <c r="S370" s="155">
        <v>0</v>
      </c>
      <c r="T370" s="156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57" t="s">
        <v>524</v>
      </c>
      <c r="AT370" s="157" t="s">
        <v>165</v>
      </c>
      <c r="AU370" s="157" t="s">
        <v>88</v>
      </c>
      <c r="AY370" s="18" t="s">
        <v>163</v>
      </c>
      <c r="BE370" s="158">
        <f>IF(N370="základní",J370,0)</f>
        <v>0</v>
      </c>
      <c r="BF370" s="158">
        <f>IF(N370="snížená",J370,0)</f>
        <v>0</v>
      </c>
      <c r="BG370" s="158">
        <f>IF(N370="zákl. přenesená",J370,0)</f>
        <v>0</v>
      </c>
      <c r="BH370" s="158">
        <f>IF(N370="sníž. přenesená",J370,0)</f>
        <v>0</v>
      </c>
      <c r="BI370" s="158">
        <f>IF(N370="nulová",J370,0)</f>
        <v>0</v>
      </c>
      <c r="BJ370" s="18" t="s">
        <v>85</v>
      </c>
      <c r="BK370" s="158">
        <f>ROUND(I370*H370,2)</f>
        <v>0</v>
      </c>
      <c r="BL370" s="18" t="s">
        <v>524</v>
      </c>
      <c r="BM370" s="157" t="s">
        <v>554</v>
      </c>
    </row>
    <row r="371" spans="1:65" s="15" customFormat="1" ht="11.25">
      <c r="B371" s="176"/>
      <c r="D371" s="160" t="s">
        <v>172</v>
      </c>
      <c r="E371" s="177" t="s">
        <v>1</v>
      </c>
      <c r="F371" s="178" t="s">
        <v>549</v>
      </c>
      <c r="H371" s="177" t="s">
        <v>1</v>
      </c>
      <c r="I371" s="179"/>
      <c r="L371" s="176"/>
      <c r="M371" s="180"/>
      <c r="N371" s="181"/>
      <c r="O371" s="181"/>
      <c r="P371" s="181"/>
      <c r="Q371" s="181"/>
      <c r="R371" s="181"/>
      <c r="S371" s="181"/>
      <c r="T371" s="182"/>
      <c r="AT371" s="177" t="s">
        <v>172</v>
      </c>
      <c r="AU371" s="177" t="s">
        <v>88</v>
      </c>
      <c r="AV371" s="15" t="s">
        <v>85</v>
      </c>
      <c r="AW371" s="15" t="s">
        <v>32</v>
      </c>
      <c r="AX371" s="15" t="s">
        <v>77</v>
      </c>
      <c r="AY371" s="177" t="s">
        <v>163</v>
      </c>
    </row>
    <row r="372" spans="1:65" s="13" customFormat="1" ht="11.25">
      <c r="B372" s="159"/>
      <c r="D372" s="160" t="s">
        <v>172</v>
      </c>
      <c r="E372" s="161" t="s">
        <v>1</v>
      </c>
      <c r="F372" s="162" t="s">
        <v>555</v>
      </c>
      <c r="H372" s="163">
        <v>5</v>
      </c>
      <c r="I372" s="164"/>
      <c r="L372" s="159"/>
      <c r="M372" s="201"/>
      <c r="N372" s="202"/>
      <c r="O372" s="202"/>
      <c r="P372" s="202"/>
      <c r="Q372" s="202"/>
      <c r="R372" s="202"/>
      <c r="S372" s="202"/>
      <c r="T372" s="203"/>
      <c r="AT372" s="161" t="s">
        <v>172</v>
      </c>
      <c r="AU372" s="161" t="s">
        <v>88</v>
      </c>
      <c r="AV372" s="13" t="s">
        <v>88</v>
      </c>
      <c r="AW372" s="13" t="s">
        <v>32</v>
      </c>
      <c r="AX372" s="13" t="s">
        <v>85</v>
      </c>
      <c r="AY372" s="161" t="s">
        <v>163</v>
      </c>
    </row>
    <row r="373" spans="1:65" s="2" customFormat="1" ht="6.95" customHeight="1">
      <c r="A373" s="33"/>
      <c r="B373" s="48"/>
      <c r="C373" s="49"/>
      <c r="D373" s="49"/>
      <c r="E373" s="49"/>
      <c r="F373" s="49"/>
      <c r="G373" s="49"/>
      <c r="H373" s="49"/>
      <c r="I373" s="49"/>
      <c r="J373" s="49"/>
      <c r="K373" s="49"/>
      <c r="L373" s="34"/>
      <c r="M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</row>
  </sheetData>
  <autoFilter ref="C123:K372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rintOptions horizontalCentered="1"/>
  <pageMargins left="0.39370078740157483" right="0.39370078740157483" top="0.39370078740157483" bottom="0.39370078740157483" header="0" footer="0"/>
  <pageSetup paperSize="9" scale="85" fitToHeight="100" orientation="landscape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M39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47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8" t="s">
        <v>91</v>
      </c>
      <c r="AZ2" s="94" t="s">
        <v>95</v>
      </c>
      <c r="BA2" s="94" t="s">
        <v>1</v>
      </c>
      <c r="BB2" s="94" t="s">
        <v>1</v>
      </c>
      <c r="BC2" s="94" t="s">
        <v>556</v>
      </c>
      <c r="BD2" s="94" t="s">
        <v>88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88</v>
      </c>
      <c r="AZ3" s="94" t="s">
        <v>97</v>
      </c>
      <c r="BA3" s="94" t="s">
        <v>1</v>
      </c>
      <c r="BB3" s="94" t="s">
        <v>1</v>
      </c>
      <c r="BC3" s="94" t="s">
        <v>103</v>
      </c>
      <c r="BD3" s="94" t="s">
        <v>88</v>
      </c>
    </row>
    <row r="4" spans="1:56" s="1" customFormat="1" ht="24.95" customHeight="1">
      <c r="B4" s="21"/>
      <c r="D4" s="22" t="s">
        <v>99</v>
      </c>
      <c r="L4" s="21"/>
      <c r="M4" s="95" t="s">
        <v>10</v>
      </c>
      <c r="AT4" s="18" t="s">
        <v>3</v>
      </c>
      <c r="AZ4" s="94" t="s">
        <v>100</v>
      </c>
      <c r="BA4" s="94" t="s">
        <v>1</v>
      </c>
      <c r="BB4" s="94" t="s">
        <v>1</v>
      </c>
      <c r="BC4" s="94" t="s">
        <v>557</v>
      </c>
      <c r="BD4" s="94" t="s">
        <v>88</v>
      </c>
    </row>
    <row r="5" spans="1:56" s="1" customFormat="1" ht="6.95" customHeight="1">
      <c r="B5" s="21"/>
      <c r="L5" s="21"/>
      <c r="AZ5" s="94" t="s">
        <v>102</v>
      </c>
      <c r="BA5" s="94" t="s">
        <v>1</v>
      </c>
      <c r="BB5" s="94" t="s">
        <v>1</v>
      </c>
      <c r="BC5" s="94" t="s">
        <v>85</v>
      </c>
      <c r="BD5" s="94" t="s">
        <v>88</v>
      </c>
    </row>
    <row r="6" spans="1:56" s="1" customFormat="1" ht="12" customHeight="1">
      <c r="B6" s="21"/>
      <c r="D6" s="28" t="s">
        <v>16</v>
      </c>
      <c r="L6" s="21"/>
      <c r="AZ6" s="94" t="s">
        <v>104</v>
      </c>
      <c r="BA6" s="94" t="s">
        <v>1</v>
      </c>
      <c r="BB6" s="94" t="s">
        <v>1</v>
      </c>
      <c r="BC6" s="94" t="s">
        <v>558</v>
      </c>
      <c r="BD6" s="94" t="s">
        <v>88</v>
      </c>
    </row>
    <row r="7" spans="1:56" s="1" customFormat="1" ht="16.5" customHeight="1">
      <c r="B7" s="21"/>
      <c r="E7" s="248" t="str">
        <f>'Rekapitulace stavby'!K6</f>
        <v>PRODLOUŽENÍ KANALIZAČNÍ STOKYAF-1, UL. TYRŠOVA  V ÚJEZDĚ U BRNA</v>
      </c>
      <c r="F7" s="249"/>
      <c r="G7" s="249"/>
      <c r="H7" s="249"/>
      <c r="L7" s="21"/>
      <c r="AZ7" s="94" t="s">
        <v>106</v>
      </c>
      <c r="BA7" s="94" t="s">
        <v>1</v>
      </c>
      <c r="BB7" s="94" t="s">
        <v>1</v>
      </c>
      <c r="BC7" s="94" t="s">
        <v>559</v>
      </c>
      <c r="BD7" s="94" t="s">
        <v>88</v>
      </c>
    </row>
    <row r="8" spans="1:56" s="2" customFormat="1" ht="12" customHeight="1">
      <c r="A8" s="33"/>
      <c r="B8" s="34"/>
      <c r="C8" s="33"/>
      <c r="D8" s="28" t="s">
        <v>108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Z8" s="94" t="s">
        <v>109</v>
      </c>
      <c r="BA8" s="94" t="s">
        <v>1</v>
      </c>
      <c r="BB8" s="94" t="s">
        <v>1</v>
      </c>
      <c r="BC8" s="94" t="s">
        <v>560</v>
      </c>
      <c r="BD8" s="94" t="s">
        <v>88</v>
      </c>
    </row>
    <row r="9" spans="1:56" s="2" customFormat="1" ht="16.5" customHeight="1">
      <c r="A9" s="33"/>
      <c r="B9" s="34"/>
      <c r="C9" s="33"/>
      <c r="D9" s="33"/>
      <c r="E9" s="228" t="s">
        <v>561</v>
      </c>
      <c r="F9" s="250"/>
      <c r="G9" s="250"/>
      <c r="H9" s="250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94" t="s">
        <v>112</v>
      </c>
      <c r="BA9" s="94" t="s">
        <v>1</v>
      </c>
      <c r="BB9" s="94" t="s">
        <v>1</v>
      </c>
      <c r="BC9" s="94" t="s">
        <v>562</v>
      </c>
      <c r="BD9" s="94" t="s">
        <v>88</v>
      </c>
    </row>
    <row r="10" spans="1:5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Z10" s="94" t="s">
        <v>563</v>
      </c>
      <c r="BA10" s="94" t="s">
        <v>1</v>
      </c>
      <c r="BB10" s="94" t="s">
        <v>1</v>
      </c>
      <c r="BC10" s="94" t="s">
        <v>558</v>
      </c>
      <c r="BD10" s="94" t="s">
        <v>88</v>
      </c>
    </row>
    <row r="11" spans="1:56" s="2" customFormat="1" ht="12" customHeight="1">
      <c r="A11" s="33"/>
      <c r="B11" s="34"/>
      <c r="C11" s="33"/>
      <c r="D11" s="28" t="s">
        <v>18</v>
      </c>
      <c r="E11" s="33"/>
      <c r="F11" s="26" t="s">
        <v>87</v>
      </c>
      <c r="G11" s="33"/>
      <c r="H11" s="33"/>
      <c r="I11" s="28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Z11" s="94" t="s">
        <v>114</v>
      </c>
      <c r="BA11" s="94" t="s">
        <v>1</v>
      </c>
      <c r="BB11" s="94" t="s">
        <v>1</v>
      </c>
      <c r="BC11" s="94" t="s">
        <v>564</v>
      </c>
      <c r="BD11" s="94" t="s">
        <v>88</v>
      </c>
    </row>
    <row r="12" spans="1:5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6" t="str">
        <f>'Rekapitulace stavby'!AN8</f>
        <v>16. 10. 2020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Z12" s="94" t="s">
        <v>565</v>
      </c>
      <c r="BA12" s="94" t="s">
        <v>1</v>
      </c>
      <c r="BB12" s="94" t="s">
        <v>1</v>
      </c>
      <c r="BC12" s="94" t="s">
        <v>566</v>
      </c>
      <c r="BD12" s="94" t="s">
        <v>88</v>
      </c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Z13" s="94" t="s">
        <v>116</v>
      </c>
      <c r="BA13" s="94" t="s">
        <v>1</v>
      </c>
      <c r="BB13" s="94" t="s">
        <v>1</v>
      </c>
      <c r="BC13" s="94" t="s">
        <v>567</v>
      </c>
      <c r="BD13" s="94" t="s">
        <v>88</v>
      </c>
    </row>
    <row r="14" spans="1:5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Z14" s="94" t="s">
        <v>118</v>
      </c>
      <c r="BA14" s="94" t="s">
        <v>1</v>
      </c>
      <c r="BB14" s="94" t="s">
        <v>1</v>
      </c>
      <c r="BC14" s="94" t="s">
        <v>568</v>
      </c>
      <c r="BD14" s="94" t="s">
        <v>88</v>
      </c>
    </row>
    <row r="15" spans="1:5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Z15" s="94" t="s">
        <v>569</v>
      </c>
      <c r="BA15" s="94" t="s">
        <v>1</v>
      </c>
      <c r="BB15" s="94" t="s">
        <v>1</v>
      </c>
      <c r="BC15" s="94" t="s">
        <v>570</v>
      </c>
      <c r="BD15" s="94" t="s">
        <v>88</v>
      </c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Z16" s="94" t="s">
        <v>120</v>
      </c>
      <c r="BA16" s="94" t="s">
        <v>1</v>
      </c>
      <c r="BB16" s="94" t="s">
        <v>1</v>
      </c>
      <c r="BC16" s="94" t="s">
        <v>571</v>
      </c>
      <c r="BD16" s="94" t="s">
        <v>88</v>
      </c>
    </row>
    <row r="17" spans="1:56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Z17" s="94" t="s">
        <v>122</v>
      </c>
      <c r="BA17" s="94" t="s">
        <v>1</v>
      </c>
      <c r="BB17" s="94" t="s">
        <v>1</v>
      </c>
      <c r="BC17" s="94" t="s">
        <v>572</v>
      </c>
      <c r="BD17" s="94" t="s">
        <v>88</v>
      </c>
    </row>
    <row r="18" spans="1:56" s="2" customFormat="1" ht="18" customHeight="1">
      <c r="A18" s="33"/>
      <c r="B18" s="34"/>
      <c r="C18" s="33"/>
      <c r="D18" s="33"/>
      <c r="E18" s="251" t="str">
        <f>'Rekapitulace stavby'!E14</f>
        <v>Vyplň údaj</v>
      </c>
      <c r="F18" s="212"/>
      <c r="G18" s="212"/>
      <c r="H18" s="212"/>
      <c r="I18" s="28" t="s">
        <v>27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Z18" s="94" t="s">
        <v>124</v>
      </c>
      <c r="BA18" s="94" t="s">
        <v>1</v>
      </c>
      <c r="BB18" s="94" t="s">
        <v>1</v>
      </c>
      <c r="BC18" s="94" t="s">
        <v>177</v>
      </c>
      <c r="BD18" s="94" t="s">
        <v>88</v>
      </c>
    </row>
    <row r="19" spans="1:56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Z19" s="94" t="s">
        <v>125</v>
      </c>
      <c r="BA19" s="94" t="s">
        <v>1</v>
      </c>
      <c r="BB19" s="94" t="s">
        <v>1</v>
      </c>
      <c r="BC19" s="94" t="s">
        <v>573</v>
      </c>
      <c r="BD19" s="94" t="s">
        <v>88</v>
      </c>
    </row>
    <row r="20" spans="1:56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Z20" s="94" t="s">
        <v>127</v>
      </c>
      <c r="BA20" s="94" t="s">
        <v>1</v>
      </c>
      <c r="BB20" s="94" t="s">
        <v>1</v>
      </c>
      <c r="BC20" s="94" t="s">
        <v>574</v>
      </c>
      <c r="BD20" s="94" t="s">
        <v>88</v>
      </c>
    </row>
    <row r="21" spans="1:56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27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Z21" s="94" t="s">
        <v>129</v>
      </c>
      <c r="BA21" s="94" t="s">
        <v>1</v>
      </c>
      <c r="BB21" s="94" t="s">
        <v>1</v>
      </c>
      <c r="BC21" s="94" t="s">
        <v>575</v>
      </c>
      <c r="BD21" s="94" t="s">
        <v>88</v>
      </c>
    </row>
    <row r="22" spans="1:56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Z22" s="94" t="s">
        <v>131</v>
      </c>
      <c r="BA22" s="94" t="s">
        <v>1</v>
      </c>
      <c r="BB22" s="94" t="s">
        <v>1</v>
      </c>
      <c r="BC22" s="94" t="s">
        <v>576</v>
      </c>
      <c r="BD22" s="94" t="s">
        <v>88</v>
      </c>
    </row>
    <row r="23" spans="1:56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Z23" s="94" t="s">
        <v>133</v>
      </c>
      <c r="BA23" s="94" t="s">
        <v>1</v>
      </c>
      <c r="BB23" s="94" t="s">
        <v>1</v>
      </c>
      <c r="BC23" s="94" t="s">
        <v>577</v>
      </c>
      <c r="BD23" s="94" t="s">
        <v>88</v>
      </c>
    </row>
    <row r="24" spans="1:56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27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56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56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56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56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56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56" s="2" customFormat="1" ht="25.35" customHeight="1">
      <c r="A30" s="33"/>
      <c r="B30" s="34"/>
      <c r="C30" s="33"/>
      <c r="D30" s="99" t="s">
        <v>37</v>
      </c>
      <c r="E30" s="33"/>
      <c r="F30" s="33"/>
      <c r="G30" s="33"/>
      <c r="H30" s="33"/>
      <c r="I30" s="33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56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56" s="2" customFormat="1" ht="14.45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37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0" t="s">
        <v>41</v>
      </c>
      <c r="E33" s="28" t="s">
        <v>42</v>
      </c>
      <c r="F33" s="101">
        <f>ROUND((SUM(BE125:BE395)),  2)</f>
        <v>0</v>
      </c>
      <c r="G33" s="33"/>
      <c r="H33" s="33"/>
      <c r="I33" s="102">
        <v>0.21</v>
      </c>
      <c r="J33" s="101">
        <f>ROUND(((SUM(BE125:BE395))*I33),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43</v>
      </c>
      <c r="F34" s="101">
        <f>ROUND((SUM(BF125:BF395)),  2)</f>
        <v>0</v>
      </c>
      <c r="G34" s="33"/>
      <c r="H34" s="33"/>
      <c r="I34" s="102">
        <v>0.1</v>
      </c>
      <c r="J34" s="101">
        <f>ROUND(((SUM(BF125:BF395))*I34),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44</v>
      </c>
      <c r="F35" s="101">
        <f>ROUND((SUM(BG125:BG395)),  2)</f>
        <v>0</v>
      </c>
      <c r="G35" s="33"/>
      <c r="H35" s="33"/>
      <c r="I35" s="102">
        <v>0.21</v>
      </c>
      <c r="J35" s="101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45</v>
      </c>
      <c r="F36" s="101">
        <f>ROUND((SUM(BH125:BH395)),  2)</f>
        <v>0</v>
      </c>
      <c r="G36" s="33"/>
      <c r="H36" s="33"/>
      <c r="I36" s="102">
        <v>0.1</v>
      </c>
      <c r="J36" s="101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46</v>
      </c>
      <c r="F37" s="101">
        <f>ROUND((SUM(BI125:BI395)),  2)</f>
        <v>0</v>
      </c>
      <c r="G37" s="33"/>
      <c r="H37" s="33"/>
      <c r="I37" s="102">
        <v>0</v>
      </c>
      <c r="J37" s="101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3"/>
      <c r="D39" s="104" t="s">
        <v>47</v>
      </c>
      <c r="E39" s="61"/>
      <c r="F39" s="61"/>
      <c r="G39" s="105" t="s">
        <v>48</v>
      </c>
      <c r="H39" s="106" t="s">
        <v>49</v>
      </c>
      <c r="I39" s="61"/>
      <c r="J39" s="107">
        <f>SUM(J30:J37)</f>
        <v>0</v>
      </c>
      <c r="K39" s="108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52</v>
      </c>
      <c r="E61" s="36"/>
      <c r="F61" s="109" t="s">
        <v>53</v>
      </c>
      <c r="G61" s="46" t="s">
        <v>52</v>
      </c>
      <c r="H61" s="36"/>
      <c r="I61" s="36"/>
      <c r="J61" s="110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52</v>
      </c>
      <c r="E76" s="36"/>
      <c r="F76" s="109" t="s">
        <v>53</v>
      </c>
      <c r="G76" s="46" t="s">
        <v>52</v>
      </c>
      <c r="H76" s="36"/>
      <c r="I76" s="36"/>
      <c r="J76" s="110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135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48" t="str">
        <f>E7</f>
        <v>PRODLOUŽENÍ KANALIZAČNÍ STOKYAF-1, UL. TYRŠOVA  V ÚJEZDĚ U BRNA</v>
      </c>
      <c r="F85" s="249"/>
      <c r="G85" s="249"/>
      <c r="H85" s="24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108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28" t="str">
        <f>E9</f>
        <v>02 - PROTLAK POD ŽELEZNICÍ - STOKA AF-1   (úsek RŠ117-RŠ119)</v>
      </c>
      <c r="F87" s="250"/>
      <c r="G87" s="250"/>
      <c r="H87" s="250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Újezd u Brna</v>
      </c>
      <c r="G89" s="33"/>
      <c r="H89" s="33"/>
      <c r="I89" s="28" t="s">
        <v>22</v>
      </c>
      <c r="J89" s="56" t="str">
        <f>IF(J12="","",J12)</f>
        <v>16. 10. 2020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24</v>
      </c>
      <c r="D91" s="33"/>
      <c r="E91" s="33"/>
      <c r="F91" s="26" t="str">
        <f>E15</f>
        <v>Město Újezd u  Brna</v>
      </c>
      <c r="G91" s="33"/>
      <c r="H91" s="33"/>
      <c r="I91" s="28" t="s">
        <v>30</v>
      </c>
      <c r="J91" s="31" t="str">
        <f>E21</f>
        <v>AQUA PROCON s.r.o.  Brno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Obrtel M.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1" t="s">
        <v>136</v>
      </c>
      <c r="D94" s="103"/>
      <c r="E94" s="103"/>
      <c r="F94" s="103"/>
      <c r="G94" s="103"/>
      <c r="H94" s="103"/>
      <c r="I94" s="103"/>
      <c r="J94" s="112" t="s">
        <v>137</v>
      </c>
      <c r="K94" s="10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3" t="s">
        <v>138</v>
      </c>
      <c r="D96" s="33"/>
      <c r="E96" s="33"/>
      <c r="F96" s="33"/>
      <c r="G96" s="33"/>
      <c r="H96" s="33"/>
      <c r="I96" s="33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139</v>
      </c>
    </row>
    <row r="97" spans="1:31" s="9" customFormat="1" ht="24.95" customHeight="1">
      <c r="B97" s="114"/>
      <c r="D97" s="115" t="s">
        <v>140</v>
      </c>
      <c r="E97" s="116"/>
      <c r="F97" s="116"/>
      <c r="G97" s="116"/>
      <c r="H97" s="116"/>
      <c r="I97" s="116"/>
      <c r="J97" s="117">
        <f>J126</f>
        <v>0</v>
      </c>
      <c r="L97" s="114"/>
    </row>
    <row r="98" spans="1:31" s="10" customFormat="1" ht="19.899999999999999" customHeight="1">
      <c r="B98" s="118"/>
      <c r="D98" s="119" t="s">
        <v>141</v>
      </c>
      <c r="E98" s="120"/>
      <c r="F98" s="120"/>
      <c r="G98" s="120"/>
      <c r="H98" s="120"/>
      <c r="I98" s="120"/>
      <c r="J98" s="121">
        <f>J127</f>
        <v>0</v>
      </c>
      <c r="L98" s="118"/>
    </row>
    <row r="99" spans="1:31" s="10" customFormat="1" ht="19.899999999999999" customHeight="1">
      <c r="B99" s="118"/>
      <c r="D99" s="119" t="s">
        <v>142</v>
      </c>
      <c r="E99" s="120"/>
      <c r="F99" s="120"/>
      <c r="G99" s="120"/>
      <c r="H99" s="120"/>
      <c r="I99" s="120"/>
      <c r="J99" s="121">
        <f>J318</f>
        <v>0</v>
      </c>
      <c r="L99" s="118"/>
    </row>
    <row r="100" spans="1:31" s="10" customFormat="1" ht="19.899999999999999" customHeight="1">
      <c r="B100" s="118"/>
      <c r="D100" s="119" t="s">
        <v>143</v>
      </c>
      <c r="E100" s="120"/>
      <c r="F100" s="120"/>
      <c r="G100" s="120"/>
      <c r="H100" s="120"/>
      <c r="I100" s="120"/>
      <c r="J100" s="121">
        <f>J333</f>
        <v>0</v>
      </c>
      <c r="L100" s="118"/>
    </row>
    <row r="101" spans="1:31" s="10" customFormat="1" ht="19.899999999999999" customHeight="1">
      <c r="B101" s="118"/>
      <c r="D101" s="119" t="s">
        <v>144</v>
      </c>
      <c r="E101" s="120"/>
      <c r="F101" s="120"/>
      <c r="G101" s="120"/>
      <c r="H101" s="120"/>
      <c r="I101" s="120"/>
      <c r="J101" s="121">
        <f>J362</f>
        <v>0</v>
      </c>
      <c r="L101" s="118"/>
    </row>
    <row r="102" spans="1:31" s="10" customFormat="1" ht="19.899999999999999" customHeight="1">
      <c r="B102" s="118"/>
      <c r="D102" s="119" t="s">
        <v>578</v>
      </c>
      <c r="E102" s="120"/>
      <c r="F102" s="120"/>
      <c r="G102" s="120"/>
      <c r="H102" s="120"/>
      <c r="I102" s="120"/>
      <c r="J102" s="121">
        <f>J382</f>
        <v>0</v>
      </c>
      <c r="L102" s="118"/>
    </row>
    <row r="103" spans="1:31" s="10" customFormat="1" ht="19.899999999999999" customHeight="1">
      <c r="B103" s="118"/>
      <c r="D103" s="119" t="s">
        <v>145</v>
      </c>
      <c r="E103" s="120"/>
      <c r="F103" s="120"/>
      <c r="G103" s="120"/>
      <c r="H103" s="120"/>
      <c r="I103" s="120"/>
      <c r="J103" s="121">
        <f>J384</f>
        <v>0</v>
      </c>
      <c r="L103" s="118"/>
    </row>
    <row r="104" spans="1:31" s="9" customFormat="1" ht="24.95" customHeight="1">
      <c r="B104" s="114"/>
      <c r="D104" s="115" t="s">
        <v>146</v>
      </c>
      <c r="E104" s="116"/>
      <c r="F104" s="116"/>
      <c r="G104" s="116"/>
      <c r="H104" s="116"/>
      <c r="I104" s="116"/>
      <c r="J104" s="117">
        <f>J386</f>
        <v>0</v>
      </c>
      <c r="L104" s="114"/>
    </row>
    <row r="105" spans="1:31" s="10" customFormat="1" ht="19.899999999999999" customHeight="1">
      <c r="B105" s="118"/>
      <c r="D105" s="119" t="s">
        <v>147</v>
      </c>
      <c r="E105" s="120"/>
      <c r="F105" s="120"/>
      <c r="G105" s="120"/>
      <c r="H105" s="120"/>
      <c r="I105" s="120"/>
      <c r="J105" s="121">
        <f>J387</f>
        <v>0</v>
      </c>
      <c r="L105" s="118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5" customHeight="1">
      <c r="A111" s="33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5" customHeight="1">
      <c r="A112" s="33"/>
      <c r="B112" s="34"/>
      <c r="C112" s="22" t="s">
        <v>148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16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48" t="str">
        <f>E7</f>
        <v>PRODLOUŽENÍ KANALIZAČNÍ STOKYAF-1, UL. TYRŠOVA  V ÚJEZDĚ U BRNA</v>
      </c>
      <c r="F115" s="249"/>
      <c r="G115" s="249"/>
      <c r="H115" s="249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108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28" t="str">
        <f>E9</f>
        <v>02 - PROTLAK POD ŽELEZNICÍ - STOKA AF-1   (úsek RŠ117-RŠ119)</v>
      </c>
      <c r="F117" s="250"/>
      <c r="G117" s="250"/>
      <c r="H117" s="250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20</v>
      </c>
      <c r="D119" s="33"/>
      <c r="E119" s="33"/>
      <c r="F119" s="26" t="str">
        <f>F12</f>
        <v>Újezd u Brna</v>
      </c>
      <c r="G119" s="33"/>
      <c r="H119" s="33"/>
      <c r="I119" s="28" t="s">
        <v>22</v>
      </c>
      <c r="J119" s="56" t="str">
        <f>IF(J12="","",J12)</f>
        <v>16. 10. 2020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25.7" customHeight="1">
      <c r="A121" s="33"/>
      <c r="B121" s="34"/>
      <c r="C121" s="28" t="s">
        <v>24</v>
      </c>
      <c r="D121" s="33"/>
      <c r="E121" s="33"/>
      <c r="F121" s="26" t="str">
        <f>E15</f>
        <v>Město Újezd u  Brna</v>
      </c>
      <c r="G121" s="33"/>
      <c r="H121" s="33"/>
      <c r="I121" s="28" t="s">
        <v>30</v>
      </c>
      <c r="J121" s="31" t="str">
        <f>E21</f>
        <v>AQUA PROCON s.r.o.  Brno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8" t="s">
        <v>28</v>
      </c>
      <c r="D122" s="33"/>
      <c r="E122" s="33"/>
      <c r="F122" s="26" t="str">
        <f>IF(E18="","",E18)</f>
        <v>Vyplň údaj</v>
      </c>
      <c r="G122" s="33"/>
      <c r="H122" s="33"/>
      <c r="I122" s="28" t="s">
        <v>33</v>
      </c>
      <c r="J122" s="31" t="str">
        <f>E24</f>
        <v>Obrtel M.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2"/>
      <c r="B124" s="123"/>
      <c r="C124" s="124" t="s">
        <v>149</v>
      </c>
      <c r="D124" s="125" t="s">
        <v>62</v>
      </c>
      <c r="E124" s="125" t="s">
        <v>58</v>
      </c>
      <c r="F124" s="125" t="s">
        <v>59</v>
      </c>
      <c r="G124" s="125" t="s">
        <v>150</v>
      </c>
      <c r="H124" s="125" t="s">
        <v>151</v>
      </c>
      <c r="I124" s="125" t="s">
        <v>152</v>
      </c>
      <c r="J124" s="125" t="s">
        <v>137</v>
      </c>
      <c r="K124" s="126" t="s">
        <v>153</v>
      </c>
      <c r="L124" s="127"/>
      <c r="M124" s="63" t="s">
        <v>1</v>
      </c>
      <c r="N124" s="64" t="s">
        <v>41</v>
      </c>
      <c r="O124" s="64" t="s">
        <v>154</v>
      </c>
      <c r="P124" s="64" t="s">
        <v>155</v>
      </c>
      <c r="Q124" s="64" t="s">
        <v>156</v>
      </c>
      <c r="R124" s="64" t="s">
        <v>157</v>
      </c>
      <c r="S124" s="64" t="s">
        <v>158</v>
      </c>
      <c r="T124" s="65" t="s">
        <v>159</v>
      </c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</row>
    <row r="125" spans="1:65" s="2" customFormat="1" ht="22.9" customHeight="1">
      <c r="A125" s="33"/>
      <c r="B125" s="34"/>
      <c r="C125" s="70" t="s">
        <v>160</v>
      </c>
      <c r="D125" s="33"/>
      <c r="E125" s="33"/>
      <c r="F125" s="33"/>
      <c r="G125" s="33"/>
      <c r="H125" s="33"/>
      <c r="I125" s="33"/>
      <c r="J125" s="128">
        <f>BK125</f>
        <v>0</v>
      </c>
      <c r="K125" s="33"/>
      <c r="L125" s="34"/>
      <c r="M125" s="66"/>
      <c r="N125" s="57"/>
      <c r="O125" s="67"/>
      <c r="P125" s="129">
        <f>P126+P386</f>
        <v>0</v>
      </c>
      <c r="Q125" s="67"/>
      <c r="R125" s="129">
        <f>R126+R386</f>
        <v>51.291220050000007</v>
      </c>
      <c r="S125" s="67"/>
      <c r="T125" s="130">
        <f>T126+T386</f>
        <v>15.276119999999999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76</v>
      </c>
      <c r="AU125" s="18" t="s">
        <v>139</v>
      </c>
      <c r="BK125" s="131">
        <f>BK126+BK386</f>
        <v>0</v>
      </c>
    </row>
    <row r="126" spans="1:65" s="12" customFormat="1" ht="25.9" customHeight="1">
      <c r="B126" s="132"/>
      <c r="D126" s="133" t="s">
        <v>76</v>
      </c>
      <c r="E126" s="134" t="s">
        <v>161</v>
      </c>
      <c r="F126" s="134" t="s">
        <v>162</v>
      </c>
      <c r="I126" s="135"/>
      <c r="J126" s="136">
        <f>BK126</f>
        <v>0</v>
      </c>
      <c r="L126" s="132"/>
      <c r="M126" s="137"/>
      <c r="N126" s="138"/>
      <c r="O126" s="138"/>
      <c r="P126" s="139">
        <f>P127+P318+P333+P362+P382+P384</f>
        <v>0</v>
      </c>
      <c r="Q126" s="138"/>
      <c r="R126" s="139">
        <f>R127+R318+R333+R362+R382+R384</f>
        <v>51.097022050000007</v>
      </c>
      <c r="S126" s="138"/>
      <c r="T126" s="140">
        <f>T127+T318+T333+T362+T382+T384</f>
        <v>15.276119999999999</v>
      </c>
      <c r="AR126" s="133" t="s">
        <v>85</v>
      </c>
      <c r="AT126" s="141" t="s">
        <v>76</v>
      </c>
      <c r="AU126" s="141" t="s">
        <v>77</v>
      </c>
      <c r="AY126" s="133" t="s">
        <v>163</v>
      </c>
      <c r="BK126" s="142">
        <f>BK127+BK318+BK333+BK362+BK382+BK384</f>
        <v>0</v>
      </c>
    </row>
    <row r="127" spans="1:65" s="12" customFormat="1" ht="22.9" customHeight="1">
      <c r="B127" s="132"/>
      <c r="D127" s="133" t="s">
        <v>76</v>
      </c>
      <c r="E127" s="143" t="s">
        <v>85</v>
      </c>
      <c r="F127" s="143" t="s">
        <v>164</v>
      </c>
      <c r="I127" s="135"/>
      <c r="J127" s="144">
        <f>BK127</f>
        <v>0</v>
      </c>
      <c r="L127" s="132"/>
      <c r="M127" s="137"/>
      <c r="N127" s="138"/>
      <c r="O127" s="138"/>
      <c r="P127" s="139">
        <f>SUM(P128:P317)</f>
        <v>0</v>
      </c>
      <c r="Q127" s="138"/>
      <c r="R127" s="139">
        <f>SUM(R128:R317)</f>
        <v>32.627753050000003</v>
      </c>
      <c r="S127" s="138"/>
      <c r="T127" s="140">
        <f>SUM(T128:T317)</f>
        <v>15.276119999999999</v>
      </c>
      <c r="AR127" s="133" t="s">
        <v>85</v>
      </c>
      <c r="AT127" s="141" t="s">
        <v>76</v>
      </c>
      <c r="AU127" s="141" t="s">
        <v>85</v>
      </c>
      <c r="AY127" s="133" t="s">
        <v>163</v>
      </c>
      <c r="BK127" s="142">
        <f>SUM(BK128:BK317)</f>
        <v>0</v>
      </c>
    </row>
    <row r="128" spans="1:65" s="2" customFormat="1" ht="14.45" customHeight="1">
      <c r="A128" s="33"/>
      <c r="B128" s="145"/>
      <c r="C128" s="146" t="s">
        <v>85</v>
      </c>
      <c r="D128" s="146" t="s">
        <v>165</v>
      </c>
      <c r="E128" s="147" t="s">
        <v>166</v>
      </c>
      <c r="F128" s="148" t="s">
        <v>167</v>
      </c>
      <c r="G128" s="149" t="s">
        <v>168</v>
      </c>
      <c r="H128" s="150">
        <v>5</v>
      </c>
      <c r="I128" s="151"/>
      <c r="J128" s="152">
        <f>ROUND(I128*H128,2)</f>
        <v>0</v>
      </c>
      <c r="K128" s="148" t="s">
        <v>169</v>
      </c>
      <c r="L128" s="34"/>
      <c r="M128" s="153" t="s">
        <v>1</v>
      </c>
      <c r="N128" s="154" t="s">
        <v>42</v>
      </c>
      <c r="O128" s="59"/>
      <c r="P128" s="155">
        <f>O128*H128</f>
        <v>0</v>
      </c>
      <c r="Q128" s="155">
        <v>0</v>
      </c>
      <c r="R128" s="155">
        <f>Q128*H128</f>
        <v>0</v>
      </c>
      <c r="S128" s="155">
        <v>0.20499999999999999</v>
      </c>
      <c r="T128" s="156">
        <f>S128*H128</f>
        <v>1.0249999999999999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57" t="s">
        <v>170</v>
      </c>
      <c r="AT128" s="157" t="s">
        <v>165</v>
      </c>
      <c r="AU128" s="157" t="s">
        <v>88</v>
      </c>
      <c r="AY128" s="18" t="s">
        <v>163</v>
      </c>
      <c r="BE128" s="158">
        <f>IF(N128="základní",J128,0)</f>
        <v>0</v>
      </c>
      <c r="BF128" s="158">
        <f>IF(N128="snížená",J128,0)</f>
        <v>0</v>
      </c>
      <c r="BG128" s="158">
        <f>IF(N128="zákl. přenesená",J128,0)</f>
        <v>0</v>
      </c>
      <c r="BH128" s="158">
        <f>IF(N128="sníž. přenesená",J128,0)</f>
        <v>0</v>
      </c>
      <c r="BI128" s="158">
        <f>IF(N128="nulová",J128,0)</f>
        <v>0</v>
      </c>
      <c r="BJ128" s="18" t="s">
        <v>85</v>
      </c>
      <c r="BK128" s="158">
        <f>ROUND(I128*H128,2)</f>
        <v>0</v>
      </c>
      <c r="BL128" s="18" t="s">
        <v>170</v>
      </c>
      <c r="BM128" s="157" t="s">
        <v>171</v>
      </c>
    </row>
    <row r="129" spans="1:65" s="13" customFormat="1" ht="11.25">
      <c r="B129" s="159"/>
      <c r="D129" s="160" t="s">
        <v>172</v>
      </c>
      <c r="E129" s="161" t="s">
        <v>1</v>
      </c>
      <c r="F129" s="162" t="s">
        <v>579</v>
      </c>
      <c r="H129" s="163">
        <v>5</v>
      </c>
      <c r="I129" s="164"/>
      <c r="L129" s="159"/>
      <c r="M129" s="165"/>
      <c r="N129" s="166"/>
      <c r="O129" s="166"/>
      <c r="P129" s="166"/>
      <c r="Q129" s="166"/>
      <c r="R129" s="166"/>
      <c r="S129" s="166"/>
      <c r="T129" s="167"/>
      <c r="AT129" s="161" t="s">
        <v>172</v>
      </c>
      <c r="AU129" s="161" t="s">
        <v>88</v>
      </c>
      <c r="AV129" s="13" t="s">
        <v>88</v>
      </c>
      <c r="AW129" s="13" t="s">
        <v>32</v>
      </c>
      <c r="AX129" s="13" t="s">
        <v>77</v>
      </c>
      <c r="AY129" s="161" t="s">
        <v>163</v>
      </c>
    </row>
    <row r="130" spans="1:65" s="14" customFormat="1" ht="11.25">
      <c r="B130" s="168"/>
      <c r="D130" s="160" t="s">
        <v>172</v>
      </c>
      <c r="E130" s="169" t="s">
        <v>97</v>
      </c>
      <c r="F130" s="170" t="s">
        <v>173</v>
      </c>
      <c r="H130" s="171">
        <v>5</v>
      </c>
      <c r="I130" s="172"/>
      <c r="L130" s="168"/>
      <c r="M130" s="173"/>
      <c r="N130" s="174"/>
      <c r="O130" s="174"/>
      <c r="P130" s="174"/>
      <c r="Q130" s="174"/>
      <c r="R130" s="174"/>
      <c r="S130" s="174"/>
      <c r="T130" s="175"/>
      <c r="AT130" s="169" t="s">
        <v>172</v>
      </c>
      <c r="AU130" s="169" t="s">
        <v>88</v>
      </c>
      <c r="AV130" s="14" t="s">
        <v>170</v>
      </c>
      <c r="AW130" s="14" t="s">
        <v>32</v>
      </c>
      <c r="AX130" s="14" t="s">
        <v>85</v>
      </c>
      <c r="AY130" s="169" t="s">
        <v>163</v>
      </c>
    </row>
    <row r="131" spans="1:65" s="2" customFormat="1" ht="14.45" customHeight="1">
      <c r="A131" s="33"/>
      <c r="B131" s="145"/>
      <c r="C131" s="146" t="s">
        <v>88</v>
      </c>
      <c r="D131" s="146" t="s">
        <v>165</v>
      </c>
      <c r="E131" s="147" t="s">
        <v>174</v>
      </c>
      <c r="F131" s="148" t="s">
        <v>175</v>
      </c>
      <c r="G131" s="149" t="s">
        <v>168</v>
      </c>
      <c r="H131" s="150">
        <v>5</v>
      </c>
      <c r="I131" s="151"/>
      <c r="J131" s="152">
        <f>ROUND(I131*H131,2)</f>
        <v>0</v>
      </c>
      <c r="K131" s="148" t="s">
        <v>169</v>
      </c>
      <c r="L131" s="34"/>
      <c r="M131" s="153" t="s">
        <v>1</v>
      </c>
      <c r="N131" s="154" t="s">
        <v>42</v>
      </c>
      <c r="O131" s="59"/>
      <c r="P131" s="155">
        <f>O131*H131</f>
        <v>0</v>
      </c>
      <c r="Q131" s="155">
        <v>0</v>
      </c>
      <c r="R131" s="155">
        <f>Q131*H131</f>
        <v>0</v>
      </c>
      <c r="S131" s="155">
        <v>0</v>
      </c>
      <c r="T131" s="156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170</v>
      </c>
      <c r="AT131" s="157" t="s">
        <v>165</v>
      </c>
      <c r="AU131" s="157" t="s">
        <v>88</v>
      </c>
      <c r="AY131" s="18" t="s">
        <v>163</v>
      </c>
      <c r="BE131" s="158">
        <f>IF(N131="základní",J131,0)</f>
        <v>0</v>
      </c>
      <c r="BF131" s="158">
        <f>IF(N131="snížená",J131,0)</f>
        <v>0</v>
      </c>
      <c r="BG131" s="158">
        <f>IF(N131="zákl. přenesená",J131,0)</f>
        <v>0</v>
      </c>
      <c r="BH131" s="158">
        <f>IF(N131="sníž. přenesená",J131,0)</f>
        <v>0</v>
      </c>
      <c r="BI131" s="158">
        <f>IF(N131="nulová",J131,0)</f>
        <v>0</v>
      </c>
      <c r="BJ131" s="18" t="s">
        <v>85</v>
      </c>
      <c r="BK131" s="158">
        <f>ROUND(I131*H131,2)</f>
        <v>0</v>
      </c>
      <c r="BL131" s="18" t="s">
        <v>170</v>
      </c>
      <c r="BM131" s="157" t="s">
        <v>176</v>
      </c>
    </row>
    <row r="132" spans="1:65" s="13" customFormat="1" ht="11.25">
      <c r="B132" s="159"/>
      <c r="D132" s="160" t="s">
        <v>172</v>
      </c>
      <c r="E132" s="161" t="s">
        <v>1</v>
      </c>
      <c r="F132" s="162" t="s">
        <v>97</v>
      </c>
      <c r="H132" s="163">
        <v>5</v>
      </c>
      <c r="I132" s="164"/>
      <c r="L132" s="159"/>
      <c r="M132" s="165"/>
      <c r="N132" s="166"/>
      <c r="O132" s="166"/>
      <c r="P132" s="166"/>
      <c r="Q132" s="166"/>
      <c r="R132" s="166"/>
      <c r="S132" s="166"/>
      <c r="T132" s="167"/>
      <c r="AT132" s="161" t="s">
        <v>172</v>
      </c>
      <c r="AU132" s="161" t="s">
        <v>88</v>
      </c>
      <c r="AV132" s="13" t="s">
        <v>88</v>
      </c>
      <c r="AW132" s="13" t="s">
        <v>32</v>
      </c>
      <c r="AX132" s="13" t="s">
        <v>85</v>
      </c>
      <c r="AY132" s="161" t="s">
        <v>163</v>
      </c>
    </row>
    <row r="133" spans="1:65" s="2" customFormat="1" ht="14.45" customHeight="1">
      <c r="A133" s="33"/>
      <c r="B133" s="145"/>
      <c r="C133" s="146" t="s">
        <v>177</v>
      </c>
      <c r="D133" s="146" t="s">
        <v>165</v>
      </c>
      <c r="E133" s="147" t="s">
        <v>178</v>
      </c>
      <c r="F133" s="148" t="s">
        <v>179</v>
      </c>
      <c r="G133" s="149" t="s">
        <v>168</v>
      </c>
      <c r="H133" s="150">
        <v>3</v>
      </c>
      <c r="I133" s="151"/>
      <c r="J133" s="152">
        <f>ROUND(I133*H133,2)</f>
        <v>0</v>
      </c>
      <c r="K133" s="148" t="s">
        <v>169</v>
      </c>
      <c r="L133" s="34"/>
      <c r="M133" s="153" t="s">
        <v>1</v>
      </c>
      <c r="N133" s="154" t="s">
        <v>42</v>
      </c>
      <c r="O133" s="59"/>
      <c r="P133" s="155">
        <f>O133*H133</f>
        <v>0</v>
      </c>
      <c r="Q133" s="155">
        <v>0</v>
      </c>
      <c r="R133" s="155">
        <f>Q133*H133</f>
        <v>0</v>
      </c>
      <c r="S133" s="155">
        <v>0.25</v>
      </c>
      <c r="T133" s="156">
        <f>S133*H133</f>
        <v>0.75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57" t="s">
        <v>170</v>
      </c>
      <c r="AT133" s="157" t="s">
        <v>165</v>
      </c>
      <c r="AU133" s="157" t="s">
        <v>88</v>
      </c>
      <c r="AY133" s="18" t="s">
        <v>163</v>
      </c>
      <c r="BE133" s="158">
        <f>IF(N133="základní",J133,0)</f>
        <v>0</v>
      </c>
      <c r="BF133" s="158">
        <f>IF(N133="snížená",J133,0)</f>
        <v>0</v>
      </c>
      <c r="BG133" s="158">
        <f>IF(N133="zákl. přenesená",J133,0)</f>
        <v>0</v>
      </c>
      <c r="BH133" s="158">
        <f>IF(N133="sníž. přenesená",J133,0)</f>
        <v>0</v>
      </c>
      <c r="BI133" s="158">
        <f>IF(N133="nulová",J133,0)</f>
        <v>0</v>
      </c>
      <c r="BJ133" s="18" t="s">
        <v>85</v>
      </c>
      <c r="BK133" s="158">
        <f>ROUND(I133*H133,2)</f>
        <v>0</v>
      </c>
      <c r="BL133" s="18" t="s">
        <v>170</v>
      </c>
      <c r="BM133" s="157" t="s">
        <v>180</v>
      </c>
    </row>
    <row r="134" spans="1:65" s="13" customFormat="1" ht="11.25">
      <c r="B134" s="159"/>
      <c r="D134" s="160" t="s">
        <v>172</v>
      </c>
      <c r="E134" s="161" t="s">
        <v>1</v>
      </c>
      <c r="F134" s="162" t="s">
        <v>580</v>
      </c>
      <c r="H134" s="163">
        <v>3</v>
      </c>
      <c r="I134" s="164"/>
      <c r="L134" s="159"/>
      <c r="M134" s="165"/>
      <c r="N134" s="166"/>
      <c r="O134" s="166"/>
      <c r="P134" s="166"/>
      <c r="Q134" s="166"/>
      <c r="R134" s="166"/>
      <c r="S134" s="166"/>
      <c r="T134" s="167"/>
      <c r="AT134" s="161" t="s">
        <v>172</v>
      </c>
      <c r="AU134" s="161" t="s">
        <v>88</v>
      </c>
      <c r="AV134" s="13" t="s">
        <v>88</v>
      </c>
      <c r="AW134" s="13" t="s">
        <v>32</v>
      </c>
      <c r="AX134" s="13" t="s">
        <v>77</v>
      </c>
      <c r="AY134" s="161" t="s">
        <v>163</v>
      </c>
    </row>
    <row r="135" spans="1:65" s="14" customFormat="1" ht="11.25">
      <c r="B135" s="168"/>
      <c r="D135" s="160" t="s">
        <v>172</v>
      </c>
      <c r="E135" s="169" t="s">
        <v>124</v>
      </c>
      <c r="F135" s="170" t="s">
        <v>173</v>
      </c>
      <c r="H135" s="171">
        <v>3</v>
      </c>
      <c r="I135" s="172"/>
      <c r="L135" s="168"/>
      <c r="M135" s="173"/>
      <c r="N135" s="174"/>
      <c r="O135" s="174"/>
      <c r="P135" s="174"/>
      <c r="Q135" s="174"/>
      <c r="R135" s="174"/>
      <c r="S135" s="174"/>
      <c r="T135" s="175"/>
      <c r="AT135" s="169" t="s">
        <v>172</v>
      </c>
      <c r="AU135" s="169" t="s">
        <v>88</v>
      </c>
      <c r="AV135" s="14" t="s">
        <v>170</v>
      </c>
      <c r="AW135" s="14" t="s">
        <v>32</v>
      </c>
      <c r="AX135" s="14" t="s">
        <v>85</v>
      </c>
      <c r="AY135" s="169" t="s">
        <v>163</v>
      </c>
    </row>
    <row r="136" spans="1:65" s="2" customFormat="1" ht="14.45" customHeight="1">
      <c r="A136" s="33"/>
      <c r="B136" s="145"/>
      <c r="C136" s="146" t="s">
        <v>170</v>
      </c>
      <c r="D136" s="146" t="s">
        <v>165</v>
      </c>
      <c r="E136" s="147" t="s">
        <v>181</v>
      </c>
      <c r="F136" s="148" t="s">
        <v>182</v>
      </c>
      <c r="G136" s="149" t="s">
        <v>183</v>
      </c>
      <c r="H136" s="150">
        <v>1.5</v>
      </c>
      <c r="I136" s="151"/>
      <c r="J136" s="152">
        <f>ROUND(I136*H136,2)</f>
        <v>0</v>
      </c>
      <c r="K136" s="148" t="s">
        <v>169</v>
      </c>
      <c r="L136" s="34"/>
      <c r="M136" s="153" t="s">
        <v>1</v>
      </c>
      <c r="N136" s="154" t="s">
        <v>42</v>
      </c>
      <c r="O136" s="59"/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57" t="s">
        <v>170</v>
      </c>
      <c r="AT136" s="157" t="s">
        <v>165</v>
      </c>
      <c r="AU136" s="157" t="s">
        <v>88</v>
      </c>
      <c r="AY136" s="18" t="s">
        <v>163</v>
      </c>
      <c r="BE136" s="158">
        <f>IF(N136="základní",J136,0)</f>
        <v>0</v>
      </c>
      <c r="BF136" s="158">
        <f>IF(N136="snížená",J136,0)</f>
        <v>0</v>
      </c>
      <c r="BG136" s="158">
        <f>IF(N136="zákl. přenesená",J136,0)</f>
        <v>0</v>
      </c>
      <c r="BH136" s="158">
        <f>IF(N136="sníž. přenesená",J136,0)</f>
        <v>0</v>
      </c>
      <c r="BI136" s="158">
        <f>IF(N136="nulová",J136,0)</f>
        <v>0</v>
      </c>
      <c r="BJ136" s="18" t="s">
        <v>85</v>
      </c>
      <c r="BK136" s="158">
        <f>ROUND(I136*H136,2)</f>
        <v>0</v>
      </c>
      <c r="BL136" s="18" t="s">
        <v>170</v>
      </c>
      <c r="BM136" s="157" t="s">
        <v>581</v>
      </c>
    </row>
    <row r="137" spans="1:65" s="13" customFormat="1" ht="11.25">
      <c r="B137" s="159"/>
      <c r="D137" s="160" t="s">
        <v>172</v>
      </c>
      <c r="E137" s="161" t="s">
        <v>1</v>
      </c>
      <c r="F137" s="162" t="s">
        <v>185</v>
      </c>
      <c r="H137" s="163">
        <v>1.5</v>
      </c>
      <c r="I137" s="164"/>
      <c r="L137" s="159"/>
      <c r="M137" s="165"/>
      <c r="N137" s="166"/>
      <c r="O137" s="166"/>
      <c r="P137" s="166"/>
      <c r="Q137" s="166"/>
      <c r="R137" s="166"/>
      <c r="S137" s="166"/>
      <c r="T137" s="167"/>
      <c r="AT137" s="161" t="s">
        <v>172</v>
      </c>
      <c r="AU137" s="161" t="s">
        <v>88</v>
      </c>
      <c r="AV137" s="13" t="s">
        <v>88</v>
      </c>
      <c r="AW137" s="13" t="s">
        <v>32</v>
      </c>
      <c r="AX137" s="13" t="s">
        <v>85</v>
      </c>
      <c r="AY137" s="161" t="s">
        <v>163</v>
      </c>
    </row>
    <row r="138" spans="1:65" s="2" customFormat="1" ht="14.45" customHeight="1">
      <c r="A138" s="33"/>
      <c r="B138" s="145"/>
      <c r="C138" s="146" t="s">
        <v>103</v>
      </c>
      <c r="D138" s="146" t="s">
        <v>165</v>
      </c>
      <c r="E138" s="147" t="s">
        <v>186</v>
      </c>
      <c r="F138" s="148" t="s">
        <v>187</v>
      </c>
      <c r="G138" s="149" t="s">
        <v>183</v>
      </c>
      <c r="H138" s="150">
        <v>6.52</v>
      </c>
      <c r="I138" s="151"/>
      <c r="J138" s="152">
        <f>ROUND(I138*H138,2)</f>
        <v>0</v>
      </c>
      <c r="K138" s="148" t="s">
        <v>169</v>
      </c>
      <c r="L138" s="34"/>
      <c r="M138" s="153" t="s">
        <v>1</v>
      </c>
      <c r="N138" s="154" t="s">
        <v>42</v>
      </c>
      <c r="O138" s="59"/>
      <c r="P138" s="155">
        <f>O138*H138</f>
        <v>0</v>
      </c>
      <c r="Q138" s="155">
        <v>0</v>
      </c>
      <c r="R138" s="155">
        <f>Q138*H138</f>
        <v>0</v>
      </c>
      <c r="S138" s="155">
        <v>0.28999999999999998</v>
      </c>
      <c r="T138" s="156">
        <f>S138*H138</f>
        <v>1.8907999999999998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170</v>
      </c>
      <c r="AT138" s="157" t="s">
        <v>165</v>
      </c>
      <c r="AU138" s="157" t="s">
        <v>88</v>
      </c>
      <c r="AY138" s="18" t="s">
        <v>163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8" t="s">
        <v>85</v>
      </c>
      <c r="BK138" s="158">
        <f>ROUND(I138*H138,2)</f>
        <v>0</v>
      </c>
      <c r="BL138" s="18" t="s">
        <v>170</v>
      </c>
      <c r="BM138" s="157" t="s">
        <v>188</v>
      </c>
    </row>
    <row r="139" spans="1:65" s="13" customFormat="1" ht="11.25">
      <c r="B139" s="159"/>
      <c r="D139" s="160" t="s">
        <v>172</v>
      </c>
      <c r="E139" s="161" t="s">
        <v>1</v>
      </c>
      <c r="F139" s="162" t="s">
        <v>189</v>
      </c>
      <c r="H139" s="163">
        <v>6.52</v>
      </c>
      <c r="I139" s="164"/>
      <c r="L139" s="159"/>
      <c r="M139" s="165"/>
      <c r="N139" s="166"/>
      <c r="O139" s="166"/>
      <c r="P139" s="166"/>
      <c r="Q139" s="166"/>
      <c r="R139" s="166"/>
      <c r="S139" s="166"/>
      <c r="T139" s="167"/>
      <c r="AT139" s="161" t="s">
        <v>172</v>
      </c>
      <c r="AU139" s="161" t="s">
        <v>88</v>
      </c>
      <c r="AV139" s="13" t="s">
        <v>88</v>
      </c>
      <c r="AW139" s="13" t="s">
        <v>32</v>
      </c>
      <c r="AX139" s="13" t="s">
        <v>85</v>
      </c>
      <c r="AY139" s="161" t="s">
        <v>163</v>
      </c>
    </row>
    <row r="140" spans="1:65" s="2" customFormat="1" ht="14.45" customHeight="1">
      <c r="A140" s="33"/>
      <c r="B140" s="145"/>
      <c r="C140" s="146" t="s">
        <v>190</v>
      </c>
      <c r="D140" s="146" t="s">
        <v>165</v>
      </c>
      <c r="E140" s="147" t="s">
        <v>191</v>
      </c>
      <c r="F140" s="148" t="s">
        <v>192</v>
      </c>
      <c r="G140" s="149" t="s">
        <v>183</v>
      </c>
      <c r="H140" s="150">
        <v>6.52</v>
      </c>
      <c r="I140" s="151"/>
      <c r="J140" s="152">
        <f>ROUND(I140*H140,2)</f>
        <v>0</v>
      </c>
      <c r="K140" s="148" t="s">
        <v>169</v>
      </c>
      <c r="L140" s="34"/>
      <c r="M140" s="153" t="s">
        <v>1</v>
      </c>
      <c r="N140" s="154" t="s">
        <v>42</v>
      </c>
      <c r="O140" s="59"/>
      <c r="P140" s="155">
        <f>O140*H140</f>
        <v>0</v>
      </c>
      <c r="Q140" s="155">
        <v>0</v>
      </c>
      <c r="R140" s="155">
        <f>Q140*H140</f>
        <v>0</v>
      </c>
      <c r="S140" s="155">
        <v>0.625</v>
      </c>
      <c r="T140" s="156">
        <f>S140*H140</f>
        <v>4.0749999999999993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57" t="s">
        <v>170</v>
      </c>
      <c r="AT140" s="157" t="s">
        <v>165</v>
      </c>
      <c r="AU140" s="157" t="s">
        <v>88</v>
      </c>
      <c r="AY140" s="18" t="s">
        <v>163</v>
      </c>
      <c r="BE140" s="158">
        <f>IF(N140="základní",J140,0)</f>
        <v>0</v>
      </c>
      <c r="BF140" s="158">
        <f>IF(N140="snížená",J140,0)</f>
        <v>0</v>
      </c>
      <c r="BG140" s="158">
        <f>IF(N140="zákl. přenesená",J140,0)</f>
        <v>0</v>
      </c>
      <c r="BH140" s="158">
        <f>IF(N140="sníž. přenesená",J140,0)</f>
        <v>0</v>
      </c>
      <c r="BI140" s="158">
        <f>IF(N140="nulová",J140,0)</f>
        <v>0</v>
      </c>
      <c r="BJ140" s="18" t="s">
        <v>85</v>
      </c>
      <c r="BK140" s="158">
        <f>ROUND(I140*H140,2)</f>
        <v>0</v>
      </c>
      <c r="BL140" s="18" t="s">
        <v>170</v>
      </c>
      <c r="BM140" s="157" t="s">
        <v>193</v>
      </c>
    </row>
    <row r="141" spans="1:65" s="13" customFormat="1" ht="11.25">
      <c r="B141" s="159"/>
      <c r="D141" s="160" t="s">
        <v>172</v>
      </c>
      <c r="E141" s="161" t="s">
        <v>1</v>
      </c>
      <c r="F141" s="162" t="s">
        <v>194</v>
      </c>
      <c r="H141" s="163">
        <v>6.52</v>
      </c>
      <c r="I141" s="164"/>
      <c r="L141" s="159"/>
      <c r="M141" s="165"/>
      <c r="N141" s="166"/>
      <c r="O141" s="166"/>
      <c r="P141" s="166"/>
      <c r="Q141" s="166"/>
      <c r="R141" s="166"/>
      <c r="S141" s="166"/>
      <c r="T141" s="167"/>
      <c r="AT141" s="161" t="s">
        <v>172</v>
      </c>
      <c r="AU141" s="161" t="s">
        <v>88</v>
      </c>
      <c r="AV141" s="13" t="s">
        <v>88</v>
      </c>
      <c r="AW141" s="13" t="s">
        <v>32</v>
      </c>
      <c r="AX141" s="13" t="s">
        <v>85</v>
      </c>
      <c r="AY141" s="161" t="s">
        <v>163</v>
      </c>
    </row>
    <row r="142" spans="1:65" s="2" customFormat="1" ht="14.45" customHeight="1">
      <c r="A142" s="33"/>
      <c r="B142" s="145"/>
      <c r="C142" s="146" t="s">
        <v>195</v>
      </c>
      <c r="D142" s="146" t="s">
        <v>165</v>
      </c>
      <c r="E142" s="147" t="s">
        <v>196</v>
      </c>
      <c r="F142" s="148" t="s">
        <v>197</v>
      </c>
      <c r="G142" s="149" t="s">
        <v>168</v>
      </c>
      <c r="H142" s="150">
        <v>10.15</v>
      </c>
      <c r="I142" s="151"/>
      <c r="J142" s="152">
        <f>ROUND(I142*H142,2)</f>
        <v>0</v>
      </c>
      <c r="K142" s="148" t="s">
        <v>169</v>
      </c>
      <c r="L142" s="34"/>
      <c r="M142" s="153" t="s">
        <v>1</v>
      </c>
      <c r="N142" s="154" t="s">
        <v>42</v>
      </c>
      <c r="O142" s="59"/>
      <c r="P142" s="155">
        <f>O142*H142</f>
        <v>0</v>
      </c>
      <c r="Q142" s="155">
        <v>8.0000000000000007E-5</v>
      </c>
      <c r="R142" s="155">
        <f>Q142*H142</f>
        <v>8.1200000000000011E-4</v>
      </c>
      <c r="S142" s="155">
        <v>0</v>
      </c>
      <c r="T142" s="15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57" t="s">
        <v>170</v>
      </c>
      <c r="AT142" s="157" t="s">
        <v>165</v>
      </c>
      <c r="AU142" s="157" t="s">
        <v>88</v>
      </c>
      <c r="AY142" s="18" t="s">
        <v>163</v>
      </c>
      <c r="BE142" s="158">
        <f>IF(N142="základní",J142,0)</f>
        <v>0</v>
      </c>
      <c r="BF142" s="158">
        <f>IF(N142="snížená",J142,0)</f>
        <v>0</v>
      </c>
      <c r="BG142" s="158">
        <f>IF(N142="zákl. přenesená",J142,0)</f>
        <v>0</v>
      </c>
      <c r="BH142" s="158">
        <f>IF(N142="sníž. přenesená",J142,0)</f>
        <v>0</v>
      </c>
      <c r="BI142" s="158">
        <f>IF(N142="nulová",J142,0)</f>
        <v>0</v>
      </c>
      <c r="BJ142" s="18" t="s">
        <v>85</v>
      </c>
      <c r="BK142" s="158">
        <f>ROUND(I142*H142,2)</f>
        <v>0</v>
      </c>
      <c r="BL142" s="18" t="s">
        <v>170</v>
      </c>
      <c r="BM142" s="157" t="s">
        <v>198</v>
      </c>
    </row>
    <row r="143" spans="1:65" s="13" customFormat="1" ht="11.25">
      <c r="B143" s="159"/>
      <c r="D143" s="160" t="s">
        <v>172</v>
      </c>
      <c r="E143" s="161" t="s">
        <v>1</v>
      </c>
      <c r="F143" s="162" t="s">
        <v>127</v>
      </c>
      <c r="H143" s="163">
        <v>10.15</v>
      </c>
      <c r="I143" s="164"/>
      <c r="L143" s="159"/>
      <c r="M143" s="165"/>
      <c r="N143" s="166"/>
      <c r="O143" s="166"/>
      <c r="P143" s="166"/>
      <c r="Q143" s="166"/>
      <c r="R143" s="166"/>
      <c r="S143" s="166"/>
      <c r="T143" s="167"/>
      <c r="AT143" s="161" t="s">
        <v>172</v>
      </c>
      <c r="AU143" s="161" t="s">
        <v>88</v>
      </c>
      <c r="AV143" s="13" t="s">
        <v>88</v>
      </c>
      <c r="AW143" s="13" t="s">
        <v>32</v>
      </c>
      <c r="AX143" s="13" t="s">
        <v>85</v>
      </c>
      <c r="AY143" s="161" t="s">
        <v>163</v>
      </c>
    </row>
    <row r="144" spans="1:65" s="2" customFormat="1" ht="14.45" customHeight="1">
      <c r="A144" s="33"/>
      <c r="B144" s="145"/>
      <c r="C144" s="146" t="s">
        <v>199</v>
      </c>
      <c r="D144" s="146" t="s">
        <v>165</v>
      </c>
      <c r="E144" s="147" t="s">
        <v>186</v>
      </c>
      <c r="F144" s="148" t="s">
        <v>187</v>
      </c>
      <c r="G144" s="149" t="s">
        <v>183</v>
      </c>
      <c r="H144" s="150">
        <v>7.5</v>
      </c>
      <c r="I144" s="151"/>
      <c r="J144" s="152">
        <f>ROUND(I144*H144,2)</f>
        <v>0</v>
      </c>
      <c r="K144" s="148" t="s">
        <v>169</v>
      </c>
      <c r="L144" s="34"/>
      <c r="M144" s="153" t="s">
        <v>1</v>
      </c>
      <c r="N144" s="154" t="s">
        <v>42</v>
      </c>
      <c r="O144" s="59"/>
      <c r="P144" s="155">
        <f>O144*H144</f>
        <v>0</v>
      </c>
      <c r="Q144" s="155">
        <v>0</v>
      </c>
      <c r="R144" s="155">
        <f>Q144*H144</f>
        <v>0</v>
      </c>
      <c r="S144" s="155">
        <v>0.28999999999999998</v>
      </c>
      <c r="T144" s="156">
        <f>S144*H144</f>
        <v>2.1749999999999998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170</v>
      </c>
      <c r="AT144" s="157" t="s">
        <v>165</v>
      </c>
      <c r="AU144" s="157" t="s">
        <v>88</v>
      </c>
      <c r="AY144" s="18" t="s">
        <v>163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85</v>
      </c>
      <c r="BK144" s="158">
        <f>ROUND(I144*H144,2)</f>
        <v>0</v>
      </c>
      <c r="BL144" s="18" t="s">
        <v>170</v>
      </c>
      <c r="BM144" s="157" t="s">
        <v>200</v>
      </c>
    </row>
    <row r="145" spans="1:65" s="15" customFormat="1" ht="11.25">
      <c r="B145" s="176"/>
      <c r="D145" s="160" t="s">
        <v>172</v>
      </c>
      <c r="E145" s="177" t="s">
        <v>1</v>
      </c>
      <c r="F145" s="178" t="s">
        <v>582</v>
      </c>
      <c r="H145" s="177" t="s">
        <v>1</v>
      </c>
      <c r="I145" s="179"/>
      <c r="L145" s="176"/>
      <c r="M145" s="180"/>
      <c r="N145" s="181"/>
      <c r="O145" s="181"/>
      <c r="P145" s="181"/>
      <c r="Q145" s="181"/>
      <c r="R145" s="181"/>
      <c r="S145" s="181"/>
      <c r="T145" s="182"/>
      <c r="AT145" s="177" t="s">
        <v>172</v>
      </c>
      <c r="AU145" s="177" t="s">
        <v>88</v>
      </c>
      <c r="AV145" s="15" t="s">
        <v>85</v>
      </c>
      <c r="AW145" s="15" t="s">
        <v>32</v>
      </c>
      <c r="AX145" s="15" t="s">
        <v>77</v>
      </c>
      <c r="AY145" s="177" t="s">
        <v>163</v>
      </c>
    </row>
    <row r="146" spans="1:65" s="15" customFormat="1" ht="11.25">
      <c r="B146" s="176"/>
      <c r="D146" s="160" t="s">
        <v>172</v>
      </c>
      <c r="E146" s="177" t="s">
        <v>1</v>
      </c>
      <c r="F146" s="178" t="s">
        <v>583</v>
      </c>
      <c r="H146" s="177" t="s">
        <v>1</v>
      </c>
      <c r="I146" s="179"/>
      <c r="L146" s="176"/>
      <c r="M146" s="180"/>
      <c r="N146" s="181"/>
      <c r="O146" s="181"/>
      <c r="P146" s="181"/>
      <c r="Q146" s="181"/>
      <c r="R146" s="181"/>
      <c r="S146" s="181"/>
      <c r="T146" s="182"/>
      <c r="AT146" s="177" t="s">
        <v>172</v>
      </c>
      <c r="AU146" s="177" t="s">
        <v>88</v>
      </c>
      <c r="AV146" s="15" t="s">
        <v>85</v>
      </c>
      <c r="AW146" s="15" t="s">
        <v>32</v>
      </c>
      <c r="AX146" s="15" t="s">
        <v>77</v>
      </c>
      <c r="AY146" s="177" t="s">
        <v>163</v>
      </c>
    </row>
    <row r="147" spans="1:65" s="13" customFormat="1" ht="11.25">
      <c r="B147" s="159"/>
      <c r="D147" s="160" t="s">
        <v>172</v>
      </c>
      <c r="E147" s="161" t="s">
        <v>1</v>
      </c>
      <c r="F147" s="162" t="s">
        <v>584</v>
      </c>
      <c r="H147" s="163">
        <v>7.5</v>
      </c>
      <c r="I147" s="164"/>
      <c r="L147" s="159"/>
      <c r="M147" s="165"/>
      <c r="N147" s="166"/>
      <c r="O147" s="166"/>
      <c r="P147" s="166"/>
      <c r="Q147" s="166"/>
      <c r="R147" s="166"/>
      <c r="S147" s="166"/>
      <c r="T147" s="167"/>
      <c r="AT147" s="161" t="s">
        <v>172</v>
      </c>
      <c r="AU147" s="161" t="s">
        <v>88</v>
      </c>
      <c r="AV147" s="13" t="s">
        <v>88</v>
      </c>
      <c r="AW147" s="13" t="s">
        <v>32</v>
      </c>
      <c r="AX147" s="13" t="s">
        <v>77</v>
      </c>
      <c r="AY147" s="161" t="s">
        <v>163</v>
      </c>
    </row>
    <row r="148" spans="1:65" s="14" customFormat="1" ht="11.25">
      <c r="B148" s="168"/>
      <c r="D148" s="160" t="s">
        <v>172</v>
      </c>
      <c r="E148" s="169" t="s">
        <v>125</v>
      </c>
      <c r="F148" s="170" t="s">
        <v>173</v>
      </c>
      <c r="H148" s="171">
        <v>7.5</v>
      </c>
      <c r="I148" s="172"/>
      <c r="L148" s="168"/>
      <c r="M148" s="173"/>
      <c r="N148" s="174"/>
      <c r="O148" s="174"/>
      <c r="P148" s="174"/>
      <c r="Q148" s="174"/>
      <c r="R148" s="174"/>
      <c r="S148" s="174"/>
      <c r="T148" s="175"/>
      <c r="AT148" s="169" t="s">
        <v>172</v>
      </c>
      <c r="AU148" s="169" t="s">
        <v>88</v>
      </c>
      <c r="AV148" s="14" t="s">
        <v>170</v>
      </c>
      <c r="AW148" s="14" t="s">
        <v>32</v>
      </c>
      <c r="AX148" s="14" t="s">
        <v>85</v>
      </c>
      <c r="AY148" s="169" t="s">
        <v>163</v>
      </c>
    </row>
    <row r="149" spans="1:65" s="2" customFormat="1" ht="14.45" customHeight="1">
      <c r="A149" s="33"/>
      <c r="B149" s="145"/>
      <c r="C149" s="146" t="s">
        <v>204</v>
      </c>
      <c r="D149" s="146" t="s">
        <v>165</v>
      </c>
      <c r="E149" s="147" t="s">
        <v>205</v>
      </c>
      <c r="F149" s="148" t="s">
        <v>206</v>
      </c>
      <c r="G149" s="149" t="s">
        <v>183</v>
      </c>
      <c r="H149" s="150">
        <v>7.5</v>
      </c>
      <c r="I149" s="151"/>
      <c r="J149" s="152">
        <f>ROUND(I149*H149,2)</f>
        <v>0</v>
      </c>
      <c r="K149" s="148" t="s">
        <v>169</v>
      </c>
      <c r="L149" s="34"/>
      <c r="M149" s="153" t="s">
        <v>1</v>
      </c>
      <c r="N149" s="154" t="s">
        <v>42</v>
      </c>
      <c r="O149" s="59"/>
      <c r="P149" s="155">
        <f>O149*H149</f>
        <v>0</v>
      </c>
      <c r="Q149" s="155">
        <v>0</v>
      </c>
      <c r="R149" s="155">
        <f>Q149*H149</f>
        <v>0</v>
      </c>
      <c r="S149" s="155">
        <v>0.44</v>
      </c>
      <c r="T149" s="156">
        <f>S149*H149</f>
        <v>3.3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170</v>
      </c>
      <c r="AT149" s="157" t="s">
        <v>165</v>
      </c>
      <c r="AU149" s="157" t="s">
        <v>88</v>
      </c>
      <c r="AY149" s="18" t="s">
        <v>163</v>
      </c>
      <c r="BE149" s="158">
        <f>IF(N149="základní",J149,0)</f>
        <v>0</v>
      </c>
      <c r="BF149" s="158">
        <f>IF(N149="snížená",J149,0)</f>
        <v>0</v>
      </c>
      <c r="BG149" s="158">
        <f>IF(N149="zákl. přenesená",J149,0)</f>
        <v>0</v>
      </c>
      <c r="BH149" s="158">
        <f>IF(N149="sníž. přenesená",J149,0)</f>
        <v>0</v>
      </c>
      <c r="BI149" s="158">
        <f>IF(N149="nulová",J149,0)</f>
        <v>0</v>
      </c>
      <c r="BJ149" s="18" t="s">
        <v>85</v>
      </c>
      <c r="BK149" s="158">
        <f>ROUND(I149*H149,2)</f>
        <v>0</v>
      </c>
      <c r="BL149" s="18" t="s">
        <v>170</v>
      </c>
      <c r="BM149" s="157" t="s">
        <v>207</v>
      </c>
    </row>
    <row r="150" spans="1:65" s="13" customFormat="1" ht="11.25">
      <c r="B150" s="159"/>
      <c r="D150" s="160" t="s">
        <v>172</v>
      </c>
      <c r="E150" s="161" t="s">
        <v>1</v>
      </c>
      <c r="F150" s="162" t="s">
        <v>208</v>
      </c>
      <c r="H150" s="163">
        <v>7.5</v>
      </c>
      <c r="I150" s="164"/>
      <c r="L150" s="159"/>
      <c r="M150" s="165"/>
      <c r="N150" s="166"/>
      <c r="O150" s="166"/>
      <c r="P150" s="166"/>
      <c r="Q150" s="166"/>
      <c r="R150" s="166"/>
      <c r="S150" s="166"/>
      <c r="T150" s="167"/>
      <c r="AT150" s="161" t="s">
        <v>172</v>
      </c>
      <c r="AU150" s="161" t="s">
        <v>88</v>
      </c>
      <c r="AV150" s="13" t="s">
        <v>88</v>
      </c>
      <c r="AW150" s="13" t="s">
        <v>32</v>
      </c>
      <c r="AX150" s="13" t="s">
        <v>85</v>
      </c>
      <c r="AY150" s="161" t="s">
        <v>163</v>
      </c>
    </row>
    <row r="151" spans="1:65" s="2" customFormat="1" ht="14.45" customHeight="1">
      <c r="A151" s="33"/>
      <c r="B151" s="145"/>
      <c r="C151" s="146" t="s">
        <v>8</v>
      </c>
      <c r="D151" s="146" t="s">
        <v>165</v>
      </c>
      <c r="E151" s="147" t="s">
        <v>209</v>
      </c>
      <c r="F151" s="148" t="s">
        <v>210</v>
      </c>
      <c r="G151" s="149" t="s">
        <v>211</v>
      </c>
      <c r="H151" s="150">
        <v>13.215999999999999</v>
      </c>
      <c r="I151" s="151"/>
      <c r="J151" s="152">
        <f>ROUND(I151*H151,2)</f>
        <v>0</v>
      </c>
      <c r="K151" s="148" t="s">
        <v>169</v>
      </c>
      <c r="L151" s="34"/>
      <c r="M151" s="153" t="s">
        <v>1</v>
      </c>
      <c r="N151" s="154" t="s">
        <v>42</v>
      </c>
      <c r="O151" s="59"/>
      <c r="P151" s="155">
        <f>O151*H151</f>
        <v>0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170</v>
      </c>
      <c r="AT151" s="157" t="s">
        <v>165</v>
      </c>
      <c r="AU151" s="157" t="s">
        <v>88</v>
      </c>
      <c r="AY151" s="18" t="s">
        <v>163</v>
      </c>
      <c r="BE151" s="158">
        <f>IF(N151="základní",J151,0)</f>
        <v>0</v>
      </c>
      <c r="BF151" s="158">
        <f>IF(N151="snížená",J151,0)</f>
        <v>0</v>
      </c>
      <c r="BG151" s="158">
        <f>IF(N151="zákl. přenesená",J151,0)</f>
        <v>0</v>
      </c>
      <c r="BH151" s="158">
        <f>IF(N151="sníž. přenesená",J151,0)</f>
        <v>0</v>
      </c>
      <c r="BI151" s="158">
        <f>IF(N151="nulová",J151,0)</f>
        <v>0</v>
      </c>
      <c r="BJ151" s="18" t="s">
        <v>85</v>
      </c>
      <c r="BK151" s="158">
        <f>ROUND(I151*H151,2)</f>
        <v>0</v>
      </c>
      <c r="BL151" s="18" t="s">
        <v>170</v>
      </c>
      <c r="BM151" s="157" t="s">
        <v>212</v>
      </c>
    </row>
    <row r="152" spans="1:65" s="2" customFormat="1" ht="14.45" customHeight="1">
      <c r="A152" s="33"/>
      <c r="B152" s="145"/>
      <c r="C152" s="146" t="s">
        <v>213</v>
      </c>
      <c r="D152" s="146" t="s">
        <v>165</v>
      </c>
      <c r="E152" s="147" t="s">
        <v>214</v>
      </c>
      <c r="F152" s="148" t="s">
        <v>215</v>
      </c>
      <c r="G152" s="149" t="s">
        <v>211</v>
      </c>
      <c r="H152" s="150">
        <v>171.80799999999999</v>
      </c>
      <c r="I152" s="151"/>
      <c r="J152" s="152">
        <f>ROUND(I152*H152,2)</f>
        <v>0</v>
      </c>
      <c r="K152" s="148" t="s">
        <v>169</v>
      </c>
      <c r="L152" s="34"/>
      <c r="M152" s="153" t="s">
        <v>1</v>
      </c>
      <c r="N152" s="154" t="s">
        <v>42</v>
      </c>
      <c r="O152" s="59"/>
      <c r="P152" s="155">
        <f>O152*H152</f>
        <v>0</v>
      </c>
      <c r="Q152" s="155">
        <v>0</v>
      </c>
      <c r="R152" s="155">
        <f>Q152*H152</f>
        <v>0</v>
      </c>
      <c r="S152" s="155">
        <v>0</v>
      </c>
      <c r="T152" s="156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57" t="s">
        <v>170</v>
      </c>
      <c r="AT152" s="157" t="s">
        <v>165</v>
      </c>
      <c r="AU152" s="157" t="s">
        <v>88</v>
      </c>
      <c r="AY152" s="18" t="s">
        <v>163</v>
      </c>
      <c r="BE152" s="158">
        <f>IF(N152="základní",J152,0)</f>
        <v>0</v>
      </c>
      <c r="BF152" s="158">
        <f>IF(N152="snížená",J152,0)</f>
        <v>0</v>
      </c>
      <c r="BG152" s="158">
        <f>IF(N152="zákl. přenesená",J152,0)</f>
        <v>0</v>
      </c>
      <c r="BH152" s="158">
        <f>IF(N152="sníž. přenesená",J152,0)</f>
        <v>0</v>
      </c>
      <c r="BI152" s="158">
        <f>IF(N152="nulová",J152,0)</f>
        <v>0</v>
      </c>
      <c r="BJ152" s="18" t="s">
        <v>85</v>
      </c>
      <c r="BK152" s="158">
        <f>ROUND(I152*H152,2)</f>
        <v>0</v>
      </c>
      <c r="BL152" s="18" t="s">
        <v>170</v>
      </c>
      <c r="BM152" s="157" t="s">
        <v>216</v>
      </c>
    </row>
    <row r="153" spans="1:65" s="13" customFormat="1" ht="11.25">
      <c r="B153" s="159"/>
      <c r="D153" s="160" t="s">
        <v>172</v>
      </c>
      <c r="F153" s="162" t="s">
        <v>585</v>
      </c>
      <c r="H153" s="163">
        <v>171.80799999999999</v>
      </c>
      <c r="I153" s="164"/>
      <c r="L153" s="159"/>
      <c r="M153" s="165"/>
      <c r="N153" s="166"/>
      <c r="O153" s="166"/>
      <c r="P153" s="166"/>
      <c r="Q153" s="166"/>
      <c r="R153" s="166"/>
      <c r="S153" s="166"/>
      <c r="T153" s="167"/>
      <c r="AT153" s="161" t="s">
        <v>172</v>
      </c>
      <c r="AU153" s="161" t="s">
        <v>88</v>
      </c>
      <c r="AV153" s="13" t="s">
        <v>88</v>
      </c>
      <c r="AW153" s="13" t="s">
        <v>3</v>
      </c>
      <c r="AX153" s="13" t="s">
        <v>85</v>
      </c>
      <c r="AY153" s="161" t="s">
        <v>163</v>
      </c>
    </row>
    <row r="154" spans="1:65" s="2" customFormat="1" ht="14.45" customHeight="1">
      <c r="A154" s="33"/>
      <c r="B154" s="145"/>
      <c r="C154" s="146" t="s">
        <v>218</v>
      </c>
      <c r="D154" s="146" t="s">
        <v>165</v>
      </c>
      <c r="E154" s="147" t="s">
        <v>219</v>
      </c>
      <c r="F154" s="148" t="s">
        <v>220</v>
      </c>
      <c r="G154" s="149" t="s">
        <v>211</v>
      </c>
      <c r="H154" s="150">
        <v>13.215999999999999</v>
      </c>
      <c r="I154" s="151"/>
      <c r="J154" s="152">
        <f>ROUND(I154*H154,2)</f>
        <v>0</v>
      </c>
      <c r="K154" s="148" t="s">
        <v>221</v>
      </c>
      <c r="L154" s="34"/>
      <c r="M154" s="153" t="s">
        <v>1</v>
      </c>
      <c r="N154" s="154" t="s">
        <v>42</v>
      </c>
      <c r="O154" s="59"/>
      <c r="P154" s="155">
        <f>O154*H154</f>
        <v>0</v>
      </c>
      <c r="Q154" s="155">
        <v>0</v>
      </c>
      <c r="R154" s="155">
        <f>Q154*H154</f>
        <v>0</v>
      </c>
      <c r="S154" s="155">
        <v>0</v>
      </c>
      <c r="T154" s="156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57" t="s">
        <v>170</v>
      </c>
      <c r="AT154" s="157" t="s">
        <v>165</v>
      </c>
      <c r="AU154" s="157" t="s">
        <v>88</v>
      </c>
      <c r="AY154" s="18" t="s">
        <v>163</v>
      </c>
      <c r="BE154" s="158">
        <f>IF(N154="základní",J154,0)</f>
        <v>0</v>
      </c>
      <c r="BF154" s="158">
        <f>IF(N154="snížená",J154,0)</f>
        <v>0</v>
      </c>
      <c r="BG154" s="158">
        <f>IF(N154="zákl. přenesená",J154,0)</f>
        <v>0</v>
      </c>
      <c r="BH154" s="158">
        <f>IF(N154="sníž. přenesená",J154,0)</f>
        <v>0</v>
      </c>
      <c r="BI154" s="158">
        <f>IF(N154="nulová",J154,0)</f>
        <v>0</v>
      </c>
      <c r="BJ154" s="18" t="s">
        <v>85</v>
      </c>
      <c r="BK154" s="158">
        <f>ROUND(I154*H154,2)</f>
        <v>0</v>
      </c>
      <c r="BL154" s="18" t="s">
        <v>170</v>
      </c>
      <c r="BM154" s="157" t="s">
        <v>222</v>
      </c>
    </row>
    <row r="155" spans="1:65" s="2" customFormat="1" ht="14.45" customHeight="1">
      <c r="A155" s="33"/>
      <c r="B155" s="145"/>
      <c r="C155" s="146" t="s">
        <v>223</v>
      </c>
      <c r="D155" s="146" t="s">
        <v>165</v>
      </c>
      <c r="E155" s="147" t="s">
        <v>224</v>
      </c>
      <c r="F155" s="148" t="s">
        <v>225</v>
      </c>
      <c r="G155" s="149" t="s">
        <v>183</v>
      </c>
      <c r="H155" s="150">
        <v>6.52</v>
      </c>
      <c r="I155" s="151"/>
      <c r="J155" s="152">
        <f>ROUND(I155*H155,2)</f>
        <v>0</v>
      </c>
      <c r="K155" s="148" t="s">
        <v>169</v>
      </c>
      <c r="L155" s="34"/>
      <c r="M155" s="153" t="s">
        <v>1</v>
      </c>
      <c r="N155" s="154" t="s">
        <v>42</v>
      </c>
      <c r="O155" s="59"/>
      <c r="P155" s="155">
        <f>O155*H155</f>
        <v>0</v>
      </c>
      <c r="Q155" s="155">
        <v>0</v>
      </c>
      <c r="R155" s="155">
        <f>Q155*H155</f>
        <v>0</v>
      </c>
      <c r="S155" s="155">
        <v>0.316</v>
      </c>
      <c r="T155" s="156">
        <f>S155*H155</f>
        <v>2.0603199999999999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57" t="s">
        <v>170</v>
      </c>
      <c r="AT155" s="157" t="s">
        <v>165</v>
      </c>
      <c r="AU155" s="157" t="s">
        <v>88</v>
      </c>
      <c r="AY155" s="18" t="s">
        <v>163</v>
      </c>
      <c r="BE155" s="158">
        <f>IF(N155="základní",J155,0)</f>
        <v>0</v>
      </c>
      <c r="BF155" s="158">
        <f>IF(N155="snížená",J155,0)</f>
        <v>0</v>
      </c>
      <c r="BG155" s="158">
        <f>IF(N155="zákl. přenesená",J155,0)</f>
        <v>0</v>
      </c>
      <c r="BH155" s="158">
        <f>IF(N155="sníž. přenesená",J155,0)</f>
        <v>0</v>
      </c>
      <c r="BI155" s="158">
        <f>IF(N155="nulová",J155,0)</f>
        <v>0</v>
      </c>
      <c r="BJ155" s="18" t="s">
        <v>85</v>
      </c>
      <c r="BK155" s="158">
        <f>ROUND(I155*H155,2)</f>
        <v>0</v>
      </c>
      <c r="BL155" s="18" t="s">
        <v>170</v>
      </c>
      <c r="BM155" s="157" t="s">
        <v>226</v>
      </c>
    </row>
    <row r="156" spans="1:65" s="15" customFormat="1" ht="11.25">
      <c r="B156" s="176"/>
      <c r="D156" s="160" t="s">
        <v>172</v>
      </c>
      <c r="E156" s="177" t="s">
        <v>1</v>
      </c>
      <c r="F156" s="178" t="s">
        <v>227</v>
      </c>
      <c r="H156" s="177" t="s">
        <v>1</v>
      </c>
      <c r="I156" s="179"/>
      <c r="L156" s="176"/>
      <c r="M156" s="180"/>
      <c r="N156" s="181"/>
      <c r="O156" s="181"/>
      <c r="P156" s="181"/>
      <c r="Q156" s="181"/>
      <c r="R156" s="181"/>
      <c r="S156" s="181"/>
      <c r="T156" s="182"/>
      <c r="AT156" s="177" t="s">
        <v>172</v>
      </c>
      <c r="AU156" s="177" t="s">
        <v>88</v>
      </c>
      <c r="AV156" s="15" t="s">
        <v>85</v>
      </c>
      <c r="AW156" s="15" t="s">
        <v>32</v>
      </c>
      <c r="AX156" s="15" t="s">
        <v>77</v>
      </c>
      <c r="AY156" s="177" t="s">
        <v>163</v>
      </c>
    </row>
    <row r="157" spans="1:65" s="15" customFormat="1" ht="11.25">
      <c r="B157" s="176"/>
      <c r="D157" s="160" t="s">
        <v>172</v>
      </c>
      <c r="E157" s="177" t="s">
        <v>1</v>
      </c>
      <c r="F157" s="178" t="s">
        <v>228</v>
      </c>
      <c r="H157" s="177" t="s">
        <v>1</v>
      </c>
      <c r="I157" s="179"/>
      <c r="L157" s="176"/>
      <c r="M157" s="180"/>
      <c r="N157" s="181"/>
      <c r="O157" s="181"/>
      <c r="P157" s="181"/>
      <c r="Q157" s="181"/>
      <c r="R157" s="181"/>
      <c r="S157" s="181"/>
      <c r="T157" s="182"/>
      <c r="AT157" s="177" t="s">
        <v>172</v>
      </c>
      <c r="AU157" s="177" t="s">
        <v>88</v>
      </c>
      <c r="AV157" s="15" t="s">
        <v>85</v>
      </c>
      <c r="AW157" s="15" t="s">
        <v>32</v>
      </c>
      <c r="AX157" s="15" t="s">
        <v>77</v>
      </c>
      <c r="AY157" s="177" t="s">
        <v>163</v>
      </c>
    </row>
    <row r="158" spans="1:65" s="13" customFormat="1" ht="11.25">
      <c r="B158" s="159"/>
      <c r="D158" s="160" t="s">
        <v>172</v>
      </c>
      <c r="E158" s="161" t="s">
        <v>1</v>
      </c>
      <c r="F158" s="162" t="s">
        <v>586</v>
      </c>
      <c r="H158" s="163">
        <v>1.325</v>
      </c>
      <c r="I158" s="164"/>
      <c r="L158" s="159"/>
      <c r="M158" s="165"/>
      <c r="N158" s="166"/>
      <c r="O158" s="166"/>
      <c r="P158" s="166"/>
      <c r="Q158" s="166"/>
      <c r="R158" s="166"/>
      <c r="S158" s="166"/>
      <c r="T158" s="167"/>
      <c r="AT158" s="161" t="s">
        <v>172</v>
      </c>
      <c r="AU158" s="161" t="s">
        <v>88</v>
      </c>
      <c r="AV158" s="13" t="s">
        <v>88</v>
      </c>
      <c r="AW158" s="13" t="s">
        <v>32</v>
      </c>
      <c r="AX158" s="13" t="s">
        <v>77</v>
      </c>
      <c r="AY158" s="161" t="s">
        <v>163</v>
      </c>
    </row>
    <row r="159" spans="1:65" s="13" customFormat="1" ht="11.25">
      <c r="B159" s="159"/>
      <c r="D159" s="160" t="s">
        <v>172</v>
      </c>
      <c r="E159" s="161" t="s">
        <v>1</v>
      </c>
      <c r="F159" s="162" t="s">
        <v>587</v>
      </c>
      <c r="H159" s="163">
        <v>3.645</v>
      </c>
      <c r="I159" s="164"/>
      <c r="L159" s="159"/>
      <c r="M159" s="165"/>
      <c r="N159" s="166"/>
      <c r="O159" s="166"/>
      <c r="P159" s="166"/>
      <c r="Q159" s="166"/>
      <c r="R159" s="166"/>
      <c r="S159" s="166"/>
      <c r="T159" s="167"/>
      <c r="AT159" s="161" t="s">
        <v>172</v>
      </c>
      <c r="AU159" s="161" t="s">
        <v>88</v>
      </c>
      <c r="AV159" s="13" t="s">
        <v>88</v>
      </c>
      <c r="AW159" s="13" t="s">
        <v>32</v>
      </c>
      <c r="AX159" s="13" t="s">
        <v>77</v>
      </c>
      <c r="AY159" s="161" t="s">
        <v>163</v>
      </c>
    </row>
    <row r="160" spans="1:65" s="14" customFormat="1" ht="11.25">
      <c r="B160" s="168"/>
      <c r="D160" s="160" t="s">
        <v>172</v>
      </c>
      <c r="E160" s="169" t="s">
        <v>133</v>
      </c>
      <c r="F160" s="170" t="s">
        <v>173</v>
      </c>
      <c r="H160" s="171">
        <v>4.97</v>
      </c>
      <c r="I160" s="172"/>
      <c r="L160" s="168"/>
      <c r="M160" s="173"/>
      <c r="N160" s="174"/>
      <c r="O160" s="174"/>
      <c r="P160" s="174"/>
      <c r="Q160" s="174"/>
      <c r="R160" s="174"/>
      <c r="S160" s="174"/>
      <c r="T160" s="175"/>
      <c r="AT160" s="169" t="s">
        <v>172</v>
      </c>
      <c r="AU160" s="169" t="s">
        <v>88</v>
      </c>
      <c r="AV160" s="14" t="s">
        <v>170</v>
      </c>
      <c r="AW160" s="14" t="s">
        <v>32</v>
      </c>
      <c r="AX160" s="14" t="s">
        <v>77</v>
      </c>
      <c r="AY160" s="169" t="s">
        <v>163</v>
      </c>
    </row>
    <row r="161" spans="1:65" s="15" customFormat="1" ht="11.25">
      <c r="B161" s="176"/>
      <c r="D161" s="160" t="s">
        <v>172</v>
      </c>
      <c r="E161" s="177" t="s">
        <v>1</v>
      </c>
      <c r="F161" s="178" t="s">
        <v>231</v>
      </c>
      <c r="H161" s="177" t="s">
        <v>1</v>
      </c>
      <c r="I161" s="179"/>
      <c r="L161" s="176"/>
      <c r="M161" s="180"/>
      <c r="N161" s="181"/>
      <c r="O161" s="181"/>
      <c r="P161" s="181"/>
      <c r="Q161" s="181"/>
      <c r="R161" s="181"/>
      <c r="S161" s="181"/>
      <c r="T161" s="182"/>
      <c r="AT161" s="177" t="s">
        <v>172</v>
      </c>
      <c r="AU161" s="177" t="s">
        <v>88</v>
      </c>
      <c r="AV161" s="15" t="s">
        <v>85</v>
      </c>
      <c r="AW161" s="15" t="s">
        <v>32</v>
      </c>
      <c r="AX161" s="15" t="s">
        <v>77</v>
      </c>
      <c r="AY161" s="177" t="s">
        <v>163</v>
      </c>
    </row>
    <row r="162" spans="1:65" s="13" customFormat="1" ht="11.25">
      <c r="B162" s="159"/>
      <c r="D162" s="160" t="s">
        <v>172</v>
      </c>
      <c r="E162" s="161" t="s">
        <v>1</v>
      </c>
      <c r="F162" s="162" t="s">
        <v>588</v>
      </c>
      <c r="H162" s="163">
        <v>1.7150000000000001</v>
      </c>
      <c r="I162" s="164"/>
      <c r="L162" s="159"/>
      <c r="M162" s="165"/>
      <c r="N162" s="166"/>
      <c r="O162" s="166"/>
      <c r="P162" s="166"/>
      <c r="Q162" s="166"/>
      <c r="R162" s="166"/>
      <c r="S162" s="166"/>
      <c r="T162" s="167"/>
      <c r="AT162" s="161" t="s">
        <v>172</v>
      </c>
      <c r="AU162" s="161" t="s">
        <v>88</v>
      </c>
      <c r="AV162" s="13" t="s">
        <v>88</v>
      </c>
      <c r="AW162" s="13" t="s">
        <v>32</v>
      </c>
      <c r="AX162" s="13" t="s">
        <v>77</v>
      </c>
      <c r="AY162" s="161" t="s">
        <v>163</v>
      </c>
    </row>
    <row r="163" spans="1:65" s="13" customFormat="1" ht="11.25">
      <c r="B163" s="159"/>
      <c r="D163" s="160" t="s">
        <v>172</v>
      </c>
      <c r="E163" s="161" t="s">
        <v>1</v>
      </c>
      <c r="F163" s="162" t="s">
        <v>589</v>
      </c>
      <c r="H163" s="163">
        <v>4.8049999999999997</v>
      </c>
      <c r="I163" s="164"/>
      <c r="L163" s="159"/>
      <c r="M163" s="165"/>
      <c r="N163" s="166"/>
      <c r="O163" s="166"/>
      <c r="P163" s="166"/>
      <c r="Q163" s="166"/>
      <c r="R163" s="166"/>
      <c r="S163" s="166"/>
      <c r="T163" s="167"/>
      <c r="AT163" s="161" t="s">
        <v>172</v>
      </c>
      <c r="AU163" s="161" t="s">
        <v>88</v>
      </c>
      <c r="AV163" s="13" t="s">
        <v>88</v>
      </c>
      <c r="AW163" s="13" t="s">
        <v>32</v>
      </c>
      <c r="AX163" s="13" t="s">
        <v>77</v>
      </c>
      <c r="AY163" s="161" t="s">
        <v>163</v>
      </c>
    </row>
    <row r="164" spans="1:65" s="14" customFormat="1" ht="11.25">
      <c r="B164" s="168"/>
      <c r="D164" s="160" t="s">
        <v>172</v>
      </c>
      <c r="E164" s="169" t="s">
        <v>95</v>
      </c>
      <c r="F164" s="170" t="s">
        <v>173</v>
      </c>
      <c r="H164" s="171">
        <v>6.52</v>
      </c>
      <c r="I164" s="172"/>
      <c r="L164" s="168"/>
      <c r="M164" s="173"/>
      <c r="N164" s="174"/>
      <c r="O164" s="174"/>
      <c r="P164" s="174"/>
      <c r="Q164" s="174"/>
      <c r="R164" s="174"/>
      <c r="S164" s="174"/>
      <c r="T164" s="175"/>
      <c r="AT164" s="169" t="s">
        <v>172</v>
      </c>
      <c r="AU164" s="169" t="s">
        <v>88</v>
      </c>
      <c r="AV164" s="14" t="s">
        <v>170</v>
      </c>
      <c r="AW164" s="14" t="s">
        <v>32</v>
      </c>
      <c r="AX164" s="14" t="s">
        <v>85</v>
      </c>
      <c r="AY164" s="169" t="s">
        <v>163</v>
      </c>
    </row>
    <row r="165" spans="1:65" s="2" customFormat="1" ht="14.45" customHeight="1">
      <c r="A165" s="33"/>
      <c r="B165" s="145"/>
      <c r="C165" s="146" t="s">
        <v>234</v>
      </c>
      <c r="D165" s="146" t="s">
        <v>165</v>
      </c>
      <c r="E165" s="147" t="s">
        <v>235</v>
      </c>
      <c r="F165" s="148" t="s">
        <v>236</v>
      </c>
      <c r="G165" s="149" t="s">
        <v>168</v>
      </c>
      <c r="H165" s="150">
        <v>10.15</v>
      </c>
      <c r="I165" s="151"/>
      <c r="J165" s="152">
        <f>ROUND(I165*H165,2)</f>
        <v>0</v>
      </c>
      <c r="K165" s="148" t="s">
        <v>169</v>
      </c>
      <c r="L165" s="34"/>
      <c r="M165" s="153" t="s">
        <v>1</v>
      </c>
      <c r="N165" s="154" t="s">
        <v>42</v>
      </c>
      <c r="O165" s="59"/>
      <c r="P165" s="155">
        <f>O165*H165</f>
        <v>0</v>
      </c>
      <c r="Q165" s="155">
        <v>0</v>
      </c>
      <c r="R165" s="155">
        <f>Q165*H165</f>
        <v>0</v>
      </c>
      <c r="S165" s="155">
        <v>0</v>
      </c>
      <c r="T165" s="156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57" t="s">
        <v>170</v>
      </c>
      <c r="AT165" s="157" t="s">
        <v>165</v>
      </c>
      <c r="AU165" s="157" t="s">
        <v>88</v>
      </c>
      <c r="AY165" s="18" t="s">
        <v>163</v>
      </c>
      <c r="BE165" s="158">
        <f>IF(N165="základní",J165,0)</f>
        <v>0</v>
      </c>
      <c r="BF165" s="158">
        <f>IF(N165="snížená",J165,0)</f>
        <v>0</v>
      </c>
      <c r="BG165" s="158">
        <f>IF(N165="zákl. přenesená",J165,0)</f>
        <v>0</v>
      </c>
      <c r="BH165" s="158">
        <f>IF(N165="sníž. přenesená",J165,0)</f>
        <v>0</v>
      </c>
      <c r="BI165" s="158">
        <f>IF(N165="nulová",J165,0)</f>
        <v>0</v>
      </c>
      <c r="BJ165" s="18" t="s">
        <v>85</v>
      </c>
      <c r="BK165" s="158">
        <f>ROUND(I165*H165,2)</f>
        <v>0</v>
      </c>
      <c r="BL165" s="18" t="s">
        <v>170</v>
      </c>
      <c r="BM165" s="157" t="s">
        <v>237</v>
      </c>
    </row>
    <row r="166" spans="1:65" s="13" customFormat="1" ht="11.25">
      <c r="B166" s="159"/>
      <c r="D166" s="160" t="s">
        <v>172</v>
      </c>
      <c r="E166" s="161" t="s">
        <v>1</v>
      </c>
      <c r="F166" s="162" t="s">
        <v>590</v>
      </c>
      <c r="H166" s="163">
        <v>2.4500000000000002</v>
      </c>
      <c r="I166" s="164"/>
      <c r="L166" s="159"/>
      <c r="M166" s="165"/>
      <c r="N166" s="166"/>
      <c r="O166" s="166"/>
      <c r="P166" s="166"/>
      <c r="Q166" s="166"/>
      <c r="R166" s="166"/>
      <c r="S166" s="166"/>
      <c r="T166" s="167"/>
      <c r="AT166" s="161" t="s">
        <v>172</v>
      </c>
      <c r="AU166" s="161" t="s">
        <v>88</v>
      </c>
      <c r="AV166" s="13" t="s">
        <v>88</v>
      </c>
      <c r="AW166" s="13" t="s">
        <v>32</v>
      </c>
      <c r="AX166" s="13" t="s">
        <v>77</v>
      </c>
      <c r="AY166" s="161" t="s">
        <v>163</v>
      </c>
    </row>
    <row r="167" spans="1:65" s="13" customFormat="1" ht="11.25">
      <c r="B167" s="159"/>
      <c r="D167" s="160" t="s">
        <v>172</v>
      </c>
      <c r="E167" s="161" t="s">
        <v>1</v>
      </c>
      <c r="F167" s="162" t="s">
        <v>591</v>
      </c>
      <c r="H167" s="163">
        <v>7.7</v>
      </c>
      <c r="I167" s="164"/>
      <c r="L167" s="159"/>
      <c r="M167" s="165"/>
      <c r="N167" s="166"/>
      <c r="O167" s="166"/>
      <c r="P167" s="166"/>
      <c r="Q167" s="166"/>
      <c r="R167" s="166"/>
      <c r="S167" s="166"/>
      <c r="T167" s="167"/>
      <c r="AT167" s="161" t="s">
        <v>172</v>
      </c>
      <c r="AU167" s="161" t="s">
        <v>88</v>
      </c>
      <c r="AV167" s="13" t="s">
        <v>88</v>
      </c>
      <c r="AW167" s="13" t="s">
        <v>32</v>
      </c>
      <c r="AX167" s="13" t="s">
        <v>77</v>
      </c>
      <c r="AY167" s="161" t="s">
        <v>163</v>
      </c>
    </row>
    <row r="168" spans="1:65" s="14" customFormat="1" ht="11.25">
      <c r="B168" s="168"/>
      <c r="D168" s="160" t="s">
        <v>172</v>
      </c>
      <c r="E168" s="169" t="s">
        <v>127</v>
      </c>
      <c r="F168" s="170" t="s">
        <v>173</v>
      </c>
      <c r="H168" s="171">
        <v>10.15</v>
      </c>
      <c r="I168" s="172"/>
      <c r="L168" s="168"/>
      <c r="M168" s="173"/>
      <c r="N168" s="174"/>
      <c r="O168" s="174"/>
      <c r="P168" s="174"/>
      <c r="Q168" s="174"/>
      <c r="R168" s="174"/>
      <c r="S168" s="174"/>
      <c r="T168" s="175"/>
      <c r="AT168" s="169" t="s">
        <v>172</v>
      </c>
      <c r="AU168" s="169" t="s">
        <v>88</v>
      </c>
      <c r="AV168" s="14" t="s">
        <v>170</v>
      </c>
      <c r="AW168" s="14" t="s">
        <v>32</v>
      </c>
      <c r="AX168" s="14" t="s">
        <v>85</v>
      </c>
      <c r="AY168" s="169" t="s">
        <v>163</v>
      </c>
    </row>
    <row r="169" spans="1:65" s="2" customFormat="1" ht="14.45" customHeight="1">
      <c r="A169" s="33"/>
      <c r="B169" s="145"/>
      <c r="C169" s="146" t="s">
        <v>240</v>
      </c>
      <c r="D169" s="146" t="s">
        <v>165</v>
      </c>
      <c r="E169" s="147" t="s">
        <v>209</v>
      </c>
      <c r="F169" s="148" t="s">
        <v>210</v>
      </c>
      <c r="G169" s="149" t="s">
        <v>211</v>
      </c>
      <c r="H169" s="150">
        <v>2.06</v>
      </c>
      <c r="I169" s="151"/>
      <c r="J169" s="152">
        <f>ROUND(I169*H169,2)</f>
        <v>0</v>
      </c>
      <c r="K169" s="148" t="s">
        <v>169</v>
      </c>
      <c r="L169" s="34"/>
      <c r="M169" s="153" t="s">
        <v>1</v>
      </c>
      <c r="N169" s="154" t="s">
        <v>42</v>
      </c>
      <c r="O169" s="59"/>
      <c r="P169" s="155">
        <f>O169*H169</f>
        <v>0</v>
      </c>
      <c r="Q169" s="155">
        <v>0</v>
      </c>
      <c r="R169" s="155">
        <f>Q169*H169</f>
        <v>0</v>
      </c>
      <c r="S169" s="155">
        <v>0</v>
      </c>
      <c r="T169" s="156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57" t="s">
        <v>170</v>
      </c>
      <c r="AT169" s="157" t="s">
        <v>165</v>
      </c>
      <c r="AU169" s="157" t="s">
        <v>88</v>
      </c>
      <c r="AY169" s="18" t="s">
        <v>163</v>
      </c>
      <c r="BE169" s="158">
        <f>IF(N169="základní",J169,0)</f>
        <v>0</v>
      </c>
      <c r="BF169" s="158">
        <f>IF(N169="snížená",J169,0)</f>
        <v>0</v>
      </c>
      <c r="BG169" s="158">
        <f>IF(N169="zákl. přenesená",J169,0)</f>
        <v>0</v>
      </c>
      <c r="BH169" s="158">
        <f>IF(N169="sníž. přenesená",J169,0)</f>
        <v>0</v>
      </c>
      <c r="BI169" s="158">
        <f>IF(N169="nulová",J169,0)</f>
        <v>0</v>
      </c>
      <c r="BJ169" s="18" t="s">
        <v>85</v>
      </c>
      <c r="BK169" s="158">
        <f>ROUND(I169*H169,2)</f>
        <v>0</v>
      </c>
      <c r="BL169" s="18" t="s">
        <v>170</v>
      </c>
      <c r="BM169" s="157" t="s">
        <v>241</v>
      </c>
    </row>
    <row r="170" spans="1:65" s="2" customFormat="1" ht="14.45" customHeight="1">
      <c r="A170" s="33"/>
      <c r="B170" s="145"/>
      <c r="C170" s="146" t="s">
        <v>242</v>
      </c>
      <c r="D170" s="146" t="s">
        <v>165</v>
      </c>
      <c r="E170" s="147" t="s">
        <v>214</v>
      </c>
      <c r="F170" s="148" t="s">
        <v>215</v>
      </c>
      <c r="G170" s="149" t="s">
        <v>211</v>
      </c>
      <c r="H170" s="150">
        <v>26.78</v>
      </c>
      <c r="I170" s="151"/>
      <c r="J170" s="152">
        <f>ROUND(I170*H170,2)</f>
        <v>0</v>
      </c>
      <c r="K170" s="148" t="s">
        <v>169</v>
      </c>
      <c r="L170" s="34"/>
      <c r="M170" s="153" t="s">
        <v>1</v>
      </c>
      <c r="N170" s="154" t="s">
        <v>42</v>
      </c>
      <c r="O170" s="59"/>
      <c r="P170" s="155">
        <f>O170*H170</f>
        <v>0</v>
      </c>
      <c r="Q170" s="155">
        <v>0</v>
      </c>
      <c r="R170" s="155">
        <f>Q170*H170</f>
        <v>0</v>
      </c>
      <c r="S170" s="155">
        <v>0</v>
      </c>
      <c r="T170" s="156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57" t="s">
        <v>170</v>
      </c>
      <c r="AT170" s="157" t="s">
        <v>165</v>
      </c>
      <c r="AU170" s="157" t="s">
        <v>88</v>
      </c>
      <c r="AY170" s="18" t="s">
        <v>163</v>
      </c>
      <c r="BE170" s="158">
        <f>IF(N170="základní",J170,0)</f>
        <v>0</v>
      </c>
      <c r="BF170" s="158">
        <f>IF(N170="snížená",J170,0)</f>
        <v>0</v>
      </c>
      <c r="BG170" s="158">
        <f>IF(N170="zákl. přenesená",J170,0)</f>
        <v>0</v>
      </c>
      <c r="BH170" s="158">
        <f>IF(N170="sníž. přenesená",J170,0)</f>
        <v>0</v>
      </c>
      <c r="BI170" s="158">
        <f>IF(N170="nulová",J170,0)</f>
        <v>0</v>
      </c>
      <c r="BJ170" s="18" t="s">
        <v>85</v>
      </c>
      <c r="BK170" s="158">
        <f>ROUND(I170*H170,2)</f>
        <v>0</v>
      </c>
      <c r="BL170" s="18" t="s">
        <v>170</v>
      </c>
      <c r="BM170" s="157" t="s">
        <v>243</v>
      </c>
    </row>
    <row r="171" spans="1:65" s="13" customFormat="1" ht="11.25">
      <c r="B171" s="159"/>
      <c r="D171" s="160" t="s">
        <v>172</v>
      </c>
      <c r="F171" s="162" t="s">
        <v>592</v>
      </c>
      <c r="H171" s="163">
        <v>26.78</v>
      </c>
      <c r="I171" s="164"/>
      <c r="L171" s="159"/>
      <c r="M171" s="165"/>
      <c r="N171" s="166"/>
      <c r="O171" s="166"/>
      <c r="P171" s="166"/>
      <c r="Q171" s="166"/>
      <c r="R171" s="166"/>
      <c r="S171" s="166"/>
      <c r="T171" s="167"/>
      <c r="AT171" s="161" t="s">
        <v>172</v>
      </c>
      <c r="AU171" s="161" t="s">
        <v>88</v>
      </c>
      <c r="AV171" s="13" t="s">
        <v>88</v>
      </c>
      <c r="AW171" s="13" t="s">
        <v>3</v>
      </c>
      <c r="AX171" s="13" t="s">
        <v>85</v>
      </c>
      <c r="AY171" s="161" t="s">
        <v>163</v>
      </c>
    </row>
    <row r="172" spans="1:65" s="2" customFormat="1" ht="14.45" customHeight="1">
      <c r="A172" s="33"/>
      <c r="B172" s="145"/>
      <c r="C172" s="146" t="s">
        <v>245</v>
      </c>
      <c r="D172" s="146" t="s">
        <v>165</v>
      </c>
      <c r="E172" s="147" t="s">
        <v>246</v>
      </c>
      <c r="F172" s="148" t="s">
        <v>247</v>
      </c>
      <c r="G172" s="149" t="s">
        <v>211</v>
      </c>
      <c r="H172" s="150">
        <v>2.06</v>
      </c>
      <c r="I172" s="151"/>
      <c r="J172" s="152">
        <f>ROUND(I172*H172,2)</f>
        <v>0</v>
      </c>
      <c r="K172" s="148" t="s">
        <v>221</v>
      </c>
      <c r="L172" s="34"/>
      <c r="M172" s="153" t="s">
        <v>1</v>
      </c>
      <c r="N172" s="154" t="s">
        <v>42</v>
      </c>
      <c r="O172" s="59"/>
      <c r="P172" s="155">
        <f>O172*H172</f>
        <v>0</v>
      </c>
      <c r="Q172" s="155">
        <v>0</v>
      </c>
      <c r="R172" s="155">
        <f>Q172*H172</f>
        <v>0</v>
      </c>
      <c r="S172" s="155">
        <v>0</v>
      </c>
      <c r="T172" s="156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57" t="s">
        <v>170</v>
      </c>
      <c r="AT172" s="157" t="s">
        <v>165</v>
      </c>
      <c r="AU172" s="157" t="s">
        <v>88</v>
      </c>
      <c r="AY172" s="18" t="s">
        <v>163</v>
      </c>
      <c r="BE172" s="158">
        <f>IF(N172="základní",J172,0)</f>
        <v>0</v>
      </c>
      <c r="BF172" s="158">
        <f>IF(N172="snížená",J172,0)</f>
        <v>0</v>
      </c>
      <c r="BG172" s="158">
        <f>IF(N172="zákl. přenesená",J172,0)</f>
        <v>0</v>
      </c>
      <c r="BH172" s="158">
        <f>IF(N172="sníž. přenesená",J172,0)</f>
        <v>0</v>
      </c>
      <c r="BI172" s="158">
        <f>IF(N172="nulová",J172,0)</f>
        <v>0</v>
      </c>
      <c r="BJ172" s="18" t="s">
        <v>85</v>
      </c>
      <c r="BK172" s="158">
        <f>ROUND(I172*H172,2)</f>
        <v>0</v>
      </c>
      <c r="BL172" s="18" t="s">
        <v>170</v>
      </c>
      <c r="BM172" s="157" t="s">
        <v>248</v>
      </c>
    </row>
    <row r="173" spans="1:65" s="2" customFormat="1" ht="14.45" customHeight="1">
      <c r="A173" s="33"/>
      <c r="B173" s="145"/>
      <c r="C173" s="146" t="s">
        <v>249</v>
      </c>
      <c r="D173" s="146" t="s">
        <v>165</v>
      </c>
      <c r="E173" s="147" t="s">
        <v>593</v>
      </c>
      <c r="F173" s="148" t="s">
        <v>594</v>
      </c>
      <c r="G173" s="149" t="s">
        <v>168</v>
      </c>
      <c r="H173" s="150">
        <v>17.8</v>
      </c>
      <c r="I173" s="151"/>
      <c r="J173" s="152">
        <f>ROUND(I173*H173,2)</f>
        <v>0</v>
      </c>
      <c r="K173" s="148" t="s">
        <v>221</v>
      </c>
      <c r="L173" s="34"/>
      <c r="M173" s="153" t="s">
        <v>1</v>
      </c>
      <c r="N173" s="154" t="s">
        <v>42</v>
      </c>
      <c r="O173" s="59"/>
      <c r="P173" s="155">
        <f>O173*H173</f>
        <v>0</v>
      </c>
      <c r="Q173" s="155">
        <v>8.7999999999999995E-2</v>
      </c>
      <c r="R173" s="155">
        <f>Q173*H173</f>
        <v>1.5664</v>
      </c>
      <c r="S173" s="155">
        <v>0</v>
      </c>
      <c r="T173" s="156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57" t="s">
        <v>170</v>
      </c>
      <c r="AT173" s="157" t="s">
        <v>165</v>
      </c>
      <c r="AU173" s="157" t="s">
        <v>88</v>
      </c>
      <c r="AY173" s="18" t="s">
        <v>163</v>
      </c>
      <c r="BE173" s="158">
        <f>IF(N173="základní",J173,0)</f>
        <v>0</v>
      </c>
      <c r="BF173" s="158">
        <f>IF(N173="snížená",J173,0)</f>
        <v>0</v>
      </c>
      <c r="BG173" s="158">
        <f>IF(N173="zákl. přenesená",J173,0)</f>
        <v>0</v>
      </c>
      <c r="BH173" s="158">
        <f>IF(N173="sníž. přenesená",J173,0)</f>
        <v>0</v>
      </c>
      <c r="BI173" s="158">
        <f>IF(N173="nulová",J173,0)</f>
        <v>0</v>
      </c>
      <c r="BJ173" s="18" t="s">
        <v>85</v>
      </c>
      <c r="BK173" s="158">
        <f>ROUND(I173*H173,2)</f>
        <v>0</v>
      </c>
      <c r="BL173" s="18" t="s">
        <v>170</v>
      </c>
      <c r="BM173" s="157" t="s">
        <v>595</v>
      </c>
    </row>
    <row r="174" spans="1:65" s="13" customFormat="1" ht="11.25">
      <c r="B174" s="159"/>
      <c r="D174" s="160" t="s">
        <v>172</v>
      </c>
      <c r="E174" s="161" t="s">
        <v>1</v>
      </c>
      <c r="F174" s="162" t="s">
        <v>565</v>
      </c>
      <c r="H174" s="163">
        <v>17.8</v>
      </c>
      <c r="I174" s="164"/>
      <c r="L174" s="159"/>
      <c r="M174" s="165"/>
      <c r="N174" s="166"/>
      <c r="O174" s="166"/>
      <c r="P174" s="166"/>
      <c r="Q174" s="166"/>
      <c r="R174" s="166"/>
      <c r="S174" s="166"/>
      <c r="T174" s="167"/>
      <c r="AT174" s="161" t="s">
        <v>172</v>
      </c>
      <c r="AU174" s="161" t="s">
        <v>88</v>
      </c>
      <c r="AV174" s="13" t="s">
        <v>88</v>
      </c>
      <c r="AW174" s="13" t="s">
        <v>32</v>
      </c>
      <c r="AX174" s="13" t="s">
        <v>85</v>
      </c>
      <c r="AY174" s="161" t="s">
        <v>163</v>
      </c>
    </row>
    <row r="175" spans="1:65" s="2" customFormat="1" ht="14.45" customHeight="1">
      <c r="A175" s="33"/>
      <c r="B175" s="145"/>
      <c r="C175" s="146" t="s">
        <v>255</v>
      </c>
      <c r="D175" s="146" t="s">
        <v>165</v>
      </c>
      <c r="E175" s="147" t="s">
        <v>596</v>
      </c>
      <c r="F175" s="148" t="s">
        <v>597</v>
      </c>
      <c r="G175" s="149" t="s">
        <v>168</v>
      </c>
      <c r="H175" s="150">
        <v>1.1000000000000001</v>
      </c>
      <c r="I175" s="151"/>
      <c r="J175" s="152">
        <f>ROUND(I175*H175,2)</f>
        <v>0</v>
      </c>
      <c r="K175" s="148" t="s">
        <v>169</v>
      </c>
      <c r="L175" s="34"/>
      <c r="M175" s="153" t="s">
        <v>1</v>
      </c>
      <c r="N175" s="154" t="s">
        <v>42</v>
      </c>
      <c r="O175" s="59"/>
      <c r="P175" s="155">
        <f>O175*H175</f>
        <v>0</v>
      </c>
      <c r="Q175" s="155">
        <v>8.6800000000000002E-3</v>
      </c>
      <c r="R175" s="155">
        <f>Q175*H175</f>
        <v>9.5480000000000009E-3</v>
      </c>
      <c r="S175" s="155">
        <v>0</v>
      </c>
      <c r="T175" s="156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57" t="s">
        <v>170</v>
      </c>
      <c r="AT175" s="157" t="s">
        <v>165</v>
      </c>
      <c r="AU175" s="157" t="s">
        <v>88</v>
      </c>
      <c r="AY175" s="18" t="s">
        <v>163</v>
      </c>
      <c r="BE175" s="158">
        <f>IF(N175="základní",J175,0)</f>
        <v>0</v>
      </c>
      <c r="BF175" s="158">
        <f>IF(N175="snížená",J175,0)</f>
        <v>0</v>
      </c>
      <c r="BG175" s="158">
        <f>IF(N175="zákl. přenesená",J175,0)</f>
        <v>0</v>
      </c>
      <c r="BH175" s="158">
        <f>IF(N175="sníž. přenesená",J175,0)</f>
        <v>0</v>
      </c>
      <c r="BI175" s="158">
        <f>IF(N175="nulová",J175,0)</f>
        <v>0</v>
      </c>
      <c r="BJ175" s="18" t="s">
        <v>85</v>
      </c>
      <c r="BK175" s="158">
        <f>ROUND(I175*H175,2)</f>
        <v>0</v>
      </c>
      <c r="BL175" s="18" t="s">
        <v>170</v>
      </c>
      <c r="BM175" s="157" t="s">
        <v>598</v>
      </c>
    </row>
    <row r="176" spans="1:65" s="13" customFormat="1" ht="11.25">
      <c r="B176" s="159"/>
      <c r="D176" s="160" t="s">
        <v>172</v>
      </c>
      <c r="E176" s="161" t="s">
        <v>1</v>
      </c>
      <c r="F176" s="162" t="s">
        <v>599</v>
      </c>
      <c r="H176" s="163">
        <v>1.1000000000000001</v>
      </c>
      <c r="I176" s="164"/>
      <c r="L176" s="159"/>
      <c r="M176" s="165"/>
      <c r="N176" s="166"/>
      <c r="O176" s="166"/>
      <c r="P176" s="166"/>
      <c r="Q176" s="166"/>
      <c r="R176" s="166"/>
      <c r="S176" s="166"/>
      <c r="T176" s="167"/>
      <c r="AT176" s="161" t="s">
        <v>172</v>
      </c>
      <c r="AU176" s="161" t="s">
        <v>88</v>
      </c>
      <c r="AV176" s="13" t="s">
        <v>88</v>
      </c>
      <c r="AW176" s="13" t="s">
        <v>32</v>
      </c>
      <c r="AX176" s="13" t="s">
        <v>77</v>
      </c>
      <c r="AY176" s="161" t="s">
        <v>163</v>
      </c>
    </row>
    <row r="177" spans="1:65" s="14" customFormat="1" ht="11.25">
      <c r="B177" s="168"/>
      <c r="D177" s="160" t="s">
        <v>172</v>
      </c>
      <c r="E177" s="169" t="s">
        <v>563</v>
      </c>
      <c r="F177" s="170" t="s">
        <v>173</v>
      </c>
      <c r="H177" s="171">
        <v>1.1000000000000001</v>
      </c>
      <c r="I177" s="172"/>
      <c r="L177" s="168"/>
      <c r="M177" s="173"/>
      <c r="N177" s="174"/>
      <c r="O177" s="174"/>
      <c r="P177" s="174"/>
      <c r="Q177" s="174"/>
      <c r="R177" s="174"/>
      <c r="S177" s="174"/>
      <c r="T177" s="175"/>
      <c r="AT177" s="169" t="s">
        <v>172</v>
      </c>
      <c r="AU177" s="169" t="s">
        <v>88</v>
      </c>
      <c r="AV177" s="14" t="s">
        <v>170</v>
      </c>
      <c r="AW177" s="14" t="s">
        <v>32</v>
      </c>
      <c r="AX177" s="14" t="s">
        <v>85</v>
      </c>
      <c r="AY177" s="169" t="s">
        <v>163</v>
      </c>
    </row>
    <row r="178" spans="1:65" s="2" customFormat="1" ht="14.45" customHeight="1">
      <c r="A178" s="33"/>
      <c r="B178" s="145"/>
      <c r="C178" s="146" t="s">
        <v>261</v>
      </c>
      <c r="D178" s="146" t="s">
        <v>165</v>
      </c>
      <c r="E178" s="147" t="s">
        <v>250</v>
      </c>
      <c r="F178" s="148" t="s">
        <v>251</v>
      </c>
      <c r="G178" s="149" t="s">
        <v>168</v>
      </c>
      <c r="H178" s="150">
        <v>1.1000000000000001</v>
      </c>
      <c r="I178" s="151"/>
      <c r="J178" s="152">
        <f>ROUND(I178*H178,2)</f>
        <v>0</v>
      </c>
      <c r="K178" s="148" t="s">
        <v>169</v>
      </c>
      <c r="L178" s="34"/>
      <c r="M178" s="153" t="s">
        <v>1</v>
      </c>
      <c r="N178" s="154" t="s">
        <v>42</v>
      </c>
      <c r="O178" s="59"/>
      <c r="P178" s="155">
        <f>O178*H178</f>
        <v>0</v>
      </c>
      <c r="Q178" s="155">
        <v>3.6900000000000002E-2</v>
      </c>
      <c r="R178" s="155">
        <f>Q178*H178</f>
        <v>4.0590000000000008E-2</v>
      </c>
      <c r="S178" s="155">
        <v>0</v>
      </c>
      <c r="T178" s="156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57" t="s">
        <v>170</v>
      </c>
      <c r="AT178" s="157" t="s">
        <v>165</v>
      </c>
      <c r="AU178" s="157" t="s">
        <v>88</v>
      </c>
      <c r="AY178" s="18" t="s">
        <v>163</v>
      </c>
      <c r="BE178" s="158">
        <f>IF(N178="základní",J178,0)</f>
        <v>0</v>
      </c>
      <c r="BF178" s="158">
        <f>IF(N178="snížená",J178,0)</f>
        <v>0</v>
      </c>
      <c r="BG178" s="158">
        <f>IF(N178="zákl. přenesená",J178,0)</f>
        <v>0</v>
      </c>
      <c r="BH178" s="158">
        <f>IF(N178="sníž. přenesená",J178,0)</f>
        <v>0</v>
      </c>
      <c r="BI178" s="158">
        <f>IF(N178="nulová",J178,0)</f>
        <v>0</v>
      </c>
      <c r="BJ178" s="18" t="s">
        <v>85</v>
      </c>
      <c r="BK178" s="158">
        <f>ROUND(I178*H178,2)</f>
        <v>0</v>
      </c>
      <c r="BL178" s="18" t="s">
        <v>170</v>
      </c>
      <c r="BM178" s="157" t="s">
        <v>252</v>
      </c>
    </row>
    <row r="179" spans="1:65" s="13" customFormat="1" ht="11.25">
      <c r="B179" s="159"/>
      <c r="D179" s="160" t="s">
        <v>172</v>
      </c>
      <c r="E179" s="161" t="s">
        <v>1</v>
      </c>
      <c r="F179" s="162" t="s">
        <v>600</v>
      </c>
      <c r="H179" s="163">
        <v>1</v>
      </c>
      <c r="I179" s="164"/>
      <c r="L179" s="159"/>
      <c r="M179" s="165"/>
      <c r="N179" s="166"/>
      <c r="O179" s="166"/>
      <c r="P179" s="166"/>
      <c r="Q179" s="166"/>
      <c r="R179" s="166"/>
      <c r="S179" s="166"/>
      <c r="T179" s="167"/>
      <c r="AT179" s="161" t="s">
        <v>172</v>
      </c>
      <c r="AU179" s="161" t="s">
        <v>88</v>
      </c>
      <c r="AV179" s="13" t="s">
        <v>88</v>
      </c>
      <c r="AW179" s="13" t="s">
        <v>32</v>
      </c>
      <c r="AX179" s="13" t="s">
        <v>77</v>
      </c>
      <c r="AY179" s="161" t="s">
        <v>163</v>
      </c>
    </row>
    <row r="180" spans="1:65" s="14" customFormat="1" ht="11.25">
      <c r="B180" s="168"/>
      <c r="D180" s="160" t="s">
        <v>172</v>
      </c>
      <c r="E180" s="169" t="s">
        <v>102</v>
      </c>
      <c r="F180" s="170" t="s">
        <v>173</v>
      </c>
      <c r="H180" s="171">
        <v>1</v>
      </c>
      <c r="I180" s="172"/>
      <c r="L180" s="168"/>
      <c r="M180" s="173"/>
      <c r="N180" s="174"/>
      <c r="O180" s="174"/>
      <c r="P180" s="174"/>
      <c r="Q180" s="174"/>
      <c r="R180" s="174"/>
      <c r="S180" s="174"/>
      <c r="T180" s="175"/>
      <c r="AT180" s="169" t="s">
        <v>172</v>
      </c>
      <c r="AU180" s="169" t="s">
        <v>88</v>
      </c>
      <c r="AV180" s="14" t="s">
        <v>170</v>
      </c>
      <c r="AW180" s="14" t="s">
        <v>32</v>
      </c>
      <c r="AX180" s="14" t="s">
        <v>77</v>
      </c>
      <c r="AY180" s="169" t="s">
        <v>163</v>
      </c>
    </row>
    <row r="181" spans="1:65" s="13" customFormat="1" ht="11.25">
      <c r="B181" s="159"/>
      <c r="D181" s="160" t="s">
        <v>172</v>
      </c>
      <c r="E181" s="161" t="s">
        <v>1</v>
      </c>
      <c r="F181" s="162" t="s">
        <v>254</v>
      </c>
      <c r="H181" s="163">
        <v>1.1000000000000001</v>
      </c>
      <c r="I181" s="164"/>
      <c r="L181" s="159"/>
      <c r="M181" s="165"/>
      <c r="N181" s="166"/>
      <c r="O181" s="166"/>
      <c r="P181" s="166"/>
      <c r="Q181" s="166"/>
      <c r="R181" s="166"/>
      <c r="S181" s="166"/>
      <c r="T181" s="167"/>
      <c r="AT181" s="161" t="s">
        <v>172</v>
      </c>
      <c r="AU181" s="161" t="s">
        <v>88</v>
      </c>
      <c r="AV181" s="13" t="s">
        <v>88</v>
      </c>
      <c r="AW181" s="13" t="s">
        <v>32</v>
      </c>
      <c r="AX181" s="13" t="s">
        <v>77</v>
      </c>
      <c r="AY181" s="161" t="s">
        <v>163</v>
      </c>
    </row>
    <row r="182" spans="1:65" s="14" customFormat="1" ht="11.25">
      <c r="B182" s="168"/>
      <c r="D182" s="160" t="s">
        <v>172</v>
      </c>
      <c r="E182" s="169" t="s">
        <v>104</v>
      </c>
      <c r="F182" s="170" t="s">
        <v>173</v>
      </c>
      <c r="H182" s="171">
        <v>1.1000000000000001</v>
      </c>
      <c r="I182" s="172"/>
      <c r="L182" s="168"/>
      <c r="M182" s="173"/>
      <c r="N182" s="174"/>
      <c r="O182" s="174"/>
      <c r="P182" s="174"/>
      <c r="Q182" s="174"/>
      <c r="R182" s="174"/>
      <c r="S182" s="174"/>
      <c r="T182" s="175"/>
      <c r="AT182" s="169" t="s">
        <v>172</v>
      </c>
      <c r="AU182" s="169" t="s">
        <v>88</v>
      </c>
      <c r="AV182" s="14" t="s">
        <v>170</v>
      </c>
      <c r="AW182" s="14" t="s">
        <v>32</v>
      </c>
      <c r="AX182" s="14" t="s">
        <v>85</v>
      </c>
      <c r="AY182" s="169" t="s">
        <v>163</v>
      </c>
    </row>
    <row r="183" spans="1:65" s="2" customFormat="1" ht="14.45" customHeight="1">
      <c r="A183" s="33"/>
      <c r="B183" s="145"/>
      <c r="C183" s="146" t="s">
        <v>7</v>
      </c>
      <c r="D183" s="146" t="s">
        <v>165</v>
      </c>
      <c r="E183" s="147" t="s">
        <v>256</v>
      </c>
      <c r="F183" s="148" t="s">
        <v>257</v>
      </c>
      <c r="G183" s="149" t="s">
        <v>258</v>
      </c>
      <c r="H183" s="150">
        <v>3.5859999999999999</v>
      </c>
      <c r="I183" s="151"/>
      <c r="J183" s="152">
        <f>ROUND(I183*H183,2)</f>
        <v>0</v>
      </c>
      <c r="K183" s="148" t="s">
        <v>169</v>
      </c>
      <c r="L183" s="34"/>
      <c r="M183" s="153" t="s">
        <v>1</v>
      </c>
      <c r="N183" s="154" t="s">
        <v>42</v>
      </c>
      <c r="O183" s="59"/>
      <c r="P183" s="155">
        <f>O183*H183</f>
        <v>0</v>
      </c>
      <c r="Q183" s="155">
        <v>0</v>
      </c>
      <c r="R183" s="155">
        <f>Q183*H183</f>
        <v>0</v>
      </c>
      <c r="S183" s="155">
        <v>0</v>
      </c>
      <c r="T183" s="156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57" t="s">
        <v>170</v>
      </c>
      <c r="AT183" s="157" t="s">
        <v>165</v>
      </c>
      <c r="AU183" s="157" t="s">
        <v>88</v>
      </c>
      <c r="AY183" s="18" t="s">
        <v>163</v>
      </c>
      <c r="BE183" s="158">
        <f>IF(N183="základní",J183,0)</f>
        <v>0</v>
      </c>
      <c r="BF183" s="158">
        <f>IF(N183="snížená",J183,0)</f>
        <v>0</v>
      </c>
      <c r="BG183" s="158">
        <f>IF(N183="zákl. přenesená",J183,0)</f>
        <v>0</v>
      </c>
      <c r="BH183" s="158">
        <f>IF(N183="sníž. přenesená",J183,0)</f>
        <v>0</v>
      </c>
      <c r="BI183" s="158">
        <f>IF(N183="nulová",J183,0)</f>
        <v>0</v>
      </c>
      <c r="BJ183" s="18" t="s">
        <v>85</v>
      </c>
      <c r="BK183" s="158">
        <f>ROUND(I183*H183,2)</f>
        <v>0</v>
      </c>
      <c r="BL183" s="18" t="s">
        <v>170</v>
      </c>
      <c r="BM183" s="157" t="s">
        <v>259</v>
      </c>
    </row>
    <row r="184" spans="1:65" s="13" customFormat="1" ht="11.25">
      <c r="B184" s="159"/>
      <c r="D184" s="160" t="s">
        <v>172</v>
      </c>
      <c r="E184" s="161" t="s">
        <v>1</v>
      </c>
      <c r="F184" s="162" t="s">
        <v>601</v>
      </c>
      <c r="H184" s="163">
        <v>1.9359999999999999</v>
      </c>
      <c r="I184" s="164"/>
      <c r="L184" s="159"/>
      <c r="M184" s="165"/>
      <c r="N184" s="166"/>
      <c r="O184" s="166"/>
      <c r="P184" s="166"/>
      <c r="Q184" s="166"/>
      <c r="R184" s="166"/>
      <c r="S184" s="166"/>
      <c r="T184" s="167"/>
      <c r="AT184" s="161" t="s">
        <v>172</v>
      </c>
      <c r="AU184" s="161" t="s">
        <v>88</v>
      </c>
      <c r="AV184" s="13" t="s">
        <v>88</v>
      </c>
      <c r="AW184" s="13" t="s">
        <v>32</v>
      </c>
      <c r="AX184" s="13" t="s">
        <v>77</v>
      </c>
      <c r="AY184" s="161" t="s">
        <v>163</v>
      </c>
    </row>
    <row r="185" spans="1:65" s="13" customFormat="1" ht="11.25">
      <c r="B185" s="159"/>
      <c r="D185" s="160" t="s">
        <v>172</v>
      </c>
      <c r="E185" s="161" t="s">
        <v>1</v>
      </c>
      <c r="F185" s="162" t="s">
        <v>260</v>
      </c>
      <c r="H185" s="163">
        <v>1.65</v>
      </c>
      <c r="I185" s="164"/>
      <c r="L185" s="159"/>
      <c r="M185" s="165"/>
      <c r="N185" s="166"/>
      <c r="O185" s="166"/>
      <c r="P185" s="166"/>
      <c r="Q185" s="166"/>
      <c r="R185" s="166"/>
      <c r="S185" s="166"/>
      <c r="T185" s="167"/>
      <c r="AT185" s="161" t="s">
        <v>172</v>
      </c>
      <c r="AU185" s="161" t="s">
        <v>88</v>
      </c>
      <c r="AV185" s="13" t="s">
        <v>88</v>
      </c>
      <c r="AW185" s="13" t="s">
        <v>32</v>
      </c>
      <c r="AX185" s="13" t="s">
        <v>77</v>
      </c>
      <c r="AY185" s="161" t="s">
        <v>163</v>
      </c>
    </row>
    <row r="186" spans="1:65" s="14" customFormat="1" ht="11.25">
      <c r="B186" s="168"/>
      <c r="D186" s="160" t="s">
        <v>172</v>
      </c>
      <c r="E186" s="169" t="s">
        <v>116</v>
      </c>
      <c r="F186" s="170" t="s">
        <v>173</v>
      </c>
      <c r="H186" s="171">
        <v>3.5859999999999999</v>
      </c>
      <c r="I186" s="172"/>
      <c r="L186" s="168"/>
      <c r="M186" s="173"/>
      <c r="N186" s="174"/>
      <c r="O186" s="174"/>
      <c r="P186" s="174"/>
      <c r="Q186" s="174"/>
      <c r="R186" s="174"/>
      <c r="S186" s="174"/>
      <c r="T186" s="175"/>
      <c r="AT186" s="169" t="s">
        <v>172</v>
      </c>
      <c r="AU186" s="169" t="s">
        <v>88</v>
      </c>
      <c r="AV186" s="14" t="s">
        <v>170</v>
      </c>
      <c r="AW186" s="14" t="s">
        <v>32</v>
      </c>
      <c r="AX186" s="14" t="s">
        <v>85</v>
      </c>
      <c r="AY186" s="169" t="s">
        <v>163</v>
      </c>
    </row>
    <row r="187" spans="1:65" s="2" customFormat="1" ht="14.45" customHeight="1">
      <c r="A187" s="33"/>
      <c r="B187" s="145"/>
      <c r="C187" s="146" t="s">
        <v>270</v>
      </c>
      <c r="D187" s="146" t="s">
        <v>165</v>
      </c>
      <c r="E187" s="147" t="s">
        <v>262</v>
      </c>
      <c r="F187" s="148" t="s">
        <v>263</v>
      </c>
      <c r="G187" s="149" t="s">
        <v>258</v>
      </c>
      <c r="H187" s="150">
        <v>2.5099999999999998</v>
      </c>
      <c r="I187" s="151"/>
      <c r="J187" s="152">
        <f>ROUND(I187*H187,2)</f>
        <v>0</v>
      </c>
      <c r="K187" s="148" t="s">
        <v>169</v>
      </c>
      <c r="L187" s="34"/>
      <c r="M187" s="153" t="s">
        <v>1</v>
      </c>
      <c r="N187" s="154" t="s">
        <v>42</v>
      </c>
      <c r="O187" s="59"/>
      <c r="P187" s="155">
        <f>O187*H187</f>
        <v>0</v>
      </c>
      <c r="Q187" s="155">
        <v>0</v>
      </c>
      <c r="R187" s="155">
        <f>Q187*H187</f>
        <v>0</v>
      </c>
      <c r="S187" s="155">
        <v>0</v>
      </c>
      <c r="T187" s="156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57" t="s">
        <v>170</v>
      </c>
      <c r="AT187" s="157" t="s">
        <v>165</v>
      </c>
      <c r="AU187" s="157" t="s">
        <v>88</v>
      </c>
      <c r="AY187" s="18" t="s">
        <v>163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85</v>
      </c>
      <c r="BK187" s="158">
        <f>ROUND(I187*H187,2)</f>
        <v>0</v>
      </c>
      <c r="BL187" s="18" t="s">
        <v>170</v>
      </c>
      <c r="BM187" s="157" t="s">
        <v>264</v>
      </c>
    </row>
    <row r="188" spans="1:65" s="13" customFormat="1" ht="11.25">
      <c r="B188" s="159"/>
      <c r="D188" s="160" t="s">
        <v>172</v>
      </c>
      <c r="E188" s="161" t="s">
        <v>1</v>
      </c>
      <c r="F188" s="162" t="s">
        <v>265</v>
      </c>
      <c r="H188" s="163">
        <v>2.5099999999999998</v>
      </c>
      <c r="I188" s="164"/>
      <c r="L188" s="159"/>
      <c r="M188" s="165"/>
      <c r="N188" s="166"/>
      <c r="O188" s="166"/>
      <c r="P188" s="166"/>
      <c r="Q188" s="166"/>
      <c r="R188" s="166"/>
      <c r="S188" s="166"/>
      <c r="T188" s="167"/>
      <c r="AT188" s="161" t="s">
        <v>172</v>
      </c>
      <c r="AU188" s="161" t="s">
        <v>88</v>
      </c>
      <c r="AV188" s="13" t="s">
        <v>88</v>
      </c>
      <c r="AW188" s="13" t="s">
        <v>32</v>
      </c>
      <c r="AX188" s="13" t="s">
        <v>85</v>
      </c>
      <c r="AY188" s="161" t="s">
        <v>163</v>
      </c>
    </row>
    <row r="189" spans="1:65" s="2" customFormat="1" ht="14.45" customHeight="1">
      <c r="A189" s="33"/>
      <c r="B189" s="145"/>
      <c r="C189" s="146" t="s">
        <v>293</v>
      </c>
      <c r="D189" s="146" t="s">
        <v>165</v>
      </c>
      <c r="E189" s="147" t="s">
        <v>266</v>
      </c>
      <c r="F189" s="148" t="s">
        <v>267</v>
      </c>
      <c r="G189" s="149" t="s">
        <v>258</v>
      </c>
      <c r="H189" s="150">
        <v>1.0760000000000001</v>
      </c>
      <c r="I189" s="151"/>
      <c r="J189" s="152">
        <f>ROUND(I189*H189,2)</f>
        <v>0</v>
      </c>
      <c r="K189" s="148" t="s">
        <v>169</v>
      </c>
      <c r="L189" s="34"/>
      <c r="M189" s="153" t="s">
        <v>1</v>
      </c>
      <c r="N189" s="154" t="s">
        <v>42</v>
      </c>
      <c r="O189" s="59"/>
      <c r="P189" s="155">
        <f>O189*H189</f>
        <v>0</v>
      </c>
      <c r="Q189" s="155">
        <v>0</v>
      </c>
      <c r="R189" s="155">
        <f>Q189*H189</f>
        <v>0</v>
      </c>
      <c r="S189" s="155">
        <v>0</v>
      </c>
      <c r="T189" s="156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57" t="s">
        <v>170</v>
      </c>
      <c r="AT189" s="157" t="s">
        <v>165</v>
      </c>
      <c r="AU189" s="157" t="s">
        <v>88</v>
      </c>
      <c r="AY189" s="18" t="s">
        <v>163</v>
      </c>
      <c r="BE189" s="158">
        <f>IF(N189="základní",J189,0)</f>
        <v>0</v>
      </c>
      <c r="BF189" s="158">
        <f>IF(N189="snížená",J189,0)</f>
        <v>0</v>
      </c>
      <c r="BG189" s="158">
        <f>IF(N189="zákl. přenesená",J189,0)</f>
        <v>0</v>
      </c>
      <c r="BH189" s="158">
        <f>IF(N189="sníž. přenesená",J189,0)</f>
        <v>0</v>
      </c>
      <c r="BI189" s="158">
        <f>IF(N189="nulová",J189,0)</f>
        <v>0</v>
      </c>
      <c r="BJ189" s="18" t="s">
        <v>85</v>
      </c>
      <c r="BK189" s="158">
        <f>ROUND(I189*H189,2)</f>
        <v>0</v>
      </c>
      <c r="BL189" s="18" t="s">
        <v>170</v>
      </c>
      <c r="BM189" s="157" t="s">
        <v>268</v>
      </c>
    </row>
    <row r="190" spans="1:65" s="13" customFormat="1" ht="11.25">
      <c r="B190" s="159"/>
      <c r="D190" s="160" t="s">
        <v>172</v>
      </c>
      <c r="E190" s="161" t="s">
        <v>1</v>
      </c>
      <c r="F190" s="162" t="s">
        <v>269</v>
      </c>
      <c r="H190" s="163">
        <v>1.0760000000000001</v>
      </c>
      <c r="I190" s="164"/>
      <c r="L190" s="159"/>
      <c r="M190" s="165"/>
      <c r="N190" s="166"/>
      <c r="O190" s="166"/>
      <c r="P190" s="166"/>
      <c r="Q190" s="166"/>
      <c r="R190" s="166"/>
      <c r="S190" s="166"/>
      <c r="T190" s="167"/>
      <c r="AT190" s="161" t="s">
        <v>172</v>
      </c>
      <c r="AU190" s="161" t="s">
        <v>88</v>
      </c>
      <c r="AV190" s="13" t="s">
        <v>88</v>
      </c>
      <c r="AW190" s="13" t="s">
        <v>32</v>
      </c>
      <c r="AX190" s="13" t="s">
        <v>85</v>
      </c>
      <c r="AY190" s="161" t="s">
        <v>163</v>
      </c>
    </row>
    <row r="191" spans="1:65" s="2" customFormat="1" ht="14.45" customHeight="1">
      <c r="A191" s="33"/>
      <c r="B191" s="145"/>
      <c r="C191" s="146" t="s">
        <v>298</v>
      </c>
      <c r="D191" s="146" t="s">
        <v>165</v>
      </c>
      <c r="E191" s="147" t="s">
        <v>271</v>
      </c>
      <c r="F191" s="148" t="s">
        <v>272</v>
      </c>
      <c r="G191" s="149" t="s">
        <v>258</v>
      </c>
      <c r="H191" s="150">
        <v>119.676</v>
      </c>
      <c r="I191" s="151"/>
      <c r="J191" s="152">
        <f>ROUND(I191*H191,2)</f>
        <v>0</v>
      </c>
      <c r="K191" s="148" t="s">
        <v>169</v>
      </c>
      <c r="L191" s="34"/>
      <c r="M191" s="153" t="s">
        <v>1</v>
      </c>
      <c r="N191" s="154" t="s">
        <v>42</v>
      </c>
      <c r="O191" s="59"/>
      <c r="P191" s="155">
        <f>O191*H191</f>
        <v>0</v>
      </c>
      <c r="Q191" s="155">
        <v>0</v>
      </c>
      <c r="R191" s="155">
        <f>Q191*H191</f>
        <v>0</v>
      </c>
      <c r="S191" s="155">
        <v>0</v>
      </c>
      <c r="T191" s="156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57" t="s">
        <v>170</v>
      </c>
      <c r="AT191" s="157" t="s">
        <v>165</v>
      </c>
      <c r="AU191" s="157" t="s">
        <v>88</v>
      </c>
      <c r="AY191" s="18" t="s">
        <v>163</v>
      </c>
      <c r="BE191" s="158">
        <f>IF(N191="základní",J191,0)</f>
        <v>0</v>
      </c>
      <c r="BF191" s="158">
        <f>IF(N191="snížená",J191,0)</f>
        <v>0</v>
      </c>
      <c r="BG191" s="158">
        <f>IF(N191="zákl. přenesená",J191,0)</f>
        <v>0</v>
      </c>
      <c r="BH191" s="158">
        <f>IF(N191="sníž. přenesená",J191,0)</f>
        <v>0</v>
      </c>
      <c r="BI191" s="158">
        <f>IF(N191="nulová",J191,0)</f>
        <v>0</v>
      </c>
      <c r="BJ191" s="18" t="s">
        <v>85</v>
      </c>
      <c r="BK191" s="158">
        <f>ROUND(I191*H191,2)</f>
        <v>0</v>
      </c>
      <c r="BL191" s="18" t="s">
        <v>170</v>
      </c>
      <c r="BM191" s="157" t="s">
        <v>273</v>
      </c>
    </row>
    <row r="192" spans="1:65" s="15" customFormat="1" ht="11.25">
      <c r="B192" s="176"/>
      <c r="D192" s="160" t="s">
        <v>172</v>
      </c>
      <c r="E192" s="177" t="s">
        <v>1</v>
      </c>
      <c r="F192" s="178" t="s">
        <v>274</v>
      </c>
      <c r="H192" s="177" t="s">
        <v>1</v>
      </c>
      <c r="I192" s="179"/>
      <c r="L192" s="176"/>
      <c r="M192" s="180"/>
      <c r="N192" s="181"/>
      <c r="O192" s="181"/>
      <c r="P192" s="181"/>
      <c r="Q192" s="181"/>
      <c r="R192" s="181"/>
      <c r="S192" s="181"/>
      <c r="T192" s="182"/>
      <c r="AT192" s="177" t="s">
        <v>172</v>
      </c>
      <c r="AU192" s="177" t="s">
        <v>88</v>
      </c>
      <c r="AV192" s="15" t="s">
        <v>85</v>
      </c>
      <c r="AW192" s="15" t="s">
        <v>32</v>
      </c>
      <c r="AX192" s="15" t="s">
        <v>77</v>
      </c>
      <c r="AY192" s="177" t="s">
        <v>163</v>
      </c>
    </row>
    <row r="193" spans="2:51" s="13" customFormat="1" ht="11.25">
      <c r="B193" s="159"/>
      <c r="D193" s="160" t="s">
        <v>172</v>
      </c>
      <c r="E193" s="161" t="s">
        <v>1</v>
      </c>
      <c r="F193" s="162" t="s">
        <v>602</v>
      </c>
      <c r="H193" s="163">
        <v>4.6790000000000003</v>
      </c>
      <c r="I193" s="164"/>
      <c r="L193" s="159"/>
      <c r="M193" s="165"/>
      <c r="N193" s="166"/>
      <c r="O193" s="166"/>
      <c r="P193" s="166"/>
      <c r="Q193" s="166"/>
      <c r="R193" s="166"/>
      <c r="S193" s="166"/>
      <c r="T193" s="167"/>
      <c r="AT193" s="161" t="s">
        <v>172</v>
      </c>
      <c r="AU193" s="161" t="s">
        <v>88</v>
      </c>
      <c r="AV193" s="13" t="s">
        <v>88</v>
      </c>
      <c r="AW193" s="13" t="s">
        <v>32</v>
      </c>
      <c r="AX193" s="13" t="s">
        <v>77</v>
      </c>
      <c r="AY193" s="161" t="s">
        <v>163</v>
      </c>
    </row>
    <row r="194" spans="2:51" s="13" customFormat="1" ht="11.25">
      <c r="B194" s="159"/>
      <c r="D194" s="160" t="s">
        <v>172</v>
      </c>
      <c r="E194" s="161" t="s">
        <v>1</v>
      </c>
      <c r="F194" s="162" t="s">
        <v>603</v>
      </c>
      <c r="H194" s="163">
        <v>7.2889999999999997</v>
      </c>
      <c r="I194" s="164"/>
      <c r="L194" s="159"/>
      <c r="M194" s="165"/>
      <c r="N194" s="166"/>
      <c r="O194" s="166"/>
      <c r="P194" s="166"/>
      <c r="Q194" s="166"/>
      <c r="R194" s="166"/>
      <c r="S194" s="166"/>
      <c r="T194" s="167"/>
      <c r="AT194" s="161" t="s">
        <v>172</v>
      </c>
      <c r="AU194" s="161" t="s">
        <v>88</v>
      </c>
      <c r="AV194" s="13" t="s">
        <v>88</v>
      </c>
      <c r="AW194" s="13" t="s">
        <v>32</v>
      </c>
      <c r="AX194" s="13" t="s">
        <v>77</v>
      </c>
      <c r="AY194" s="161" t="s">
        <v>163</v>
      </c>
    </row>
    <row r="195" spans="2:51" s="13" customFormat="1" ht="11.25">
      <c r="B195" s="159"/>
      <c r="D195" s="160" t="s">
        <v>172</v>
      </c>
      <c r="E195" s="161" t="s">
        <v>1</v>
      </c>
      <c r="F195" s="162" t="s">
        <v>604</v>
      </c>
      <c r="H195" s="163">
        <v>27.318000000000001</v>
      </c>
      <c r="I195" s="164"/>
      <c r="L195" s="159"/>
      <c r="M195" s="165"/>
      <c r="N195" s="166"/>
      <c r="O195" s="166"/>
      <c r="P195" s="166"/>
      <c r="Q195" s="166"/>
      <c r="R195" s="166"/>
      <c r="S195" s="166"/>
      <c r="T195" s="167"/>
      <c r="AT195" s="161" t="s">
        <v>172</v>
      </c>
      <c r="AU195" s="161" t="s">
        <v>88</v>
      </c>
      <c r="AV195" s="13" t="s">
        <v>88</v>
      </c>
      <c r="AW195" s="13" t="s">
        <v>32</v>
      </c>
      <c r="AX195" s="13" t="s">
        <v>77</v>
      </c>
      <c r="AY195" s="161" t="s">
        <v>163</v>
      </c>
    </row>
    <row r="196" spans="2:51" s="13" customFormat="1" ht="11.25">
      <c r="B196" s="159"/>
      <c r="D196" s="160" t="s">
        <v>172</v>
      </c>
      <c r="E196" s="161" t="s">
        <v>1</v>
      </c>
      <c r="F196" s="162" t="s">
        <v>605</v>
      </c>
      <c r="H196" s="163">
        <v>21.347000000000001</v>
      </c>
      <c r="I196" s="164"/>
      <c r="L196" s="159"/>
      <c r="M196" s="165"/>
      <c r="N196" s="166"/>
      <c r="O196" s="166"/>
      <c r="P196" s="166"/>
      <c r="Q196" s="166"/>
      <c r="R196" s="166"/>
      <c r="S196" s="166"/>
      <c r="T196" s="167"/>
      <c r="AT196" s="161" t="s">
        <v>172</v>
      </c>
      <c r="AU196" s="161" t="s">
        <v>88</v>
      </c>
      <c r="AV196" s="13" t="s">
        <v>88</v>
      </c>
      <c r="AW196" s="13" t="s">
        <v>32</v>
      </c>
      <c r="AX196" s="13" t="s">
        <v>77</v>
      </c>
      <c r="AY196" s="161" t="s">
        <v>163</v>
      </c>
    </row>
    <row r="197" spans="2:51" s="15" customFormat="1" ht="11.25">
      <c r="B197" s="176"/>
      <c r="D197" s="160" t="s">
        <v>172</v>
      </c>
      <c r="E197" s="177" t="s">
        <v>1</v>
      </c>
      <c r="F197" s="178" t="s">
        <v>606</v>
      </c>
      <c r="H197" s="177" t="s">
        <v>1</v>
      </c>
      <c r="I197" s="179"/>
      <c r="L197" s="176"/>
      <c r="M197" s="180"/>
      <c r="N197" s="181"/>
      <c r="O197" s="181"/>
      <c r="P197" s="181"/>
      <c r="Q197" s="181"/>
      <c r="R197" s="181"/>
      <c r="S197" s="181"/>
      <c r="T197" s="182"/>
      <c r="AT197" s="177" t="s">
        <v>172</v>
      </c>
      <c r="AU197" s="177" t="s">
        <v>88</v>
      </c>
      <c r="AV197" s="15" t="s">
        <v>85</v>
      </c>
      <c r="AW197" s="15" t="s">
        <v>32</v>
      </c>
      <c r="AX197" s="15" t="s">
        <v>77</v>
      </c>
      <c r="AY197" s="177" t="s">
        <v>163</v>
      </c>
    </row>
    <row r="198" spans="2:51" s="13" customFormat="1" ht="11.25">
      <c r="B198" s="159"/>
      <c r="D198" s="160" t="s">
        <v>172</v>
      </c>
      <c r="E198" s="161" t="s">
        <v>1</v>
      </c>
      <c r="F198" s="162" t="s">
        <v>607</v>
      </c>
      <c r="H198" s="163">
        <v>16.329999999999998</v>
      </c>
      <c r="I198" s="164"/>
      <c r="L198" s="159"/>
      <c r="M198" s="165"/>
      <c r="N198" s="166"/>
      <c r="O198" s="166"/>
      <c r="P198" s="166"/>
      <c r="Q198" s="166"/>
      <c r="R198" s="166"/>
      <c r="S198" s="166"/>
      <c r="T198" s="167"/>
      <c r="AT198" s="161" t="s">
        <v>172</v>
      </c>
      <c r="AU198" s="161" t="s">
        <v>88</v>
      </c>
      <c r="AV198" s="13" t="s">
        <v>88</v>
      </c>
      <c r="AW198" s="13" t="s">
        <v>32</v>
      </c>
      <c r="AX198" s="13" t="s">
        <v>77</v>
      </c>
      <c r="AY198" s="161" t="s">
        <v>163</v>
      </c>
    </row>
    <row r="199" spans="2:51" s="15" customFormat="1" ht="11.25">
      <c r="B199" s="176"/>
      <c r="D199" s="160" t="s">
        <v>172</v>
      </c>
      <c r="E199" s="177" t="s">
        <v>1</v>
      </c>
      <c r="F199" s="178" t="s">
        <v>608</v>
      </c>
      <c r="H199" s="177" t="s">
        <v>1</v>
      </c>
      <c r="I199" s="179"/>
      <c r="L199" s="176"/>
      <c r="M199" s="180"/>
      <c r="N199" s="181"/>
      <c r="O199" s="181"/>
      <c r="P199" s="181"/>
      <c r="Q199" s="181"/>
      <c r="R199" s="181"/>
      <c r="S199" s="181"/>
      <c r="T199" s="182"/>
      <c r="AT199" s="177" t="s">
        <v>172</v>
      </c>
      <c r="AU199" s="177" t="s">
        <v>88</v>
      </c>
      <c r="AV199" s="15" t="s">
        <v>85</v>
      </c>
      <c r="AW199" s="15" t="s">
        <v>32</v>
      </c>
      <c r="AX199" s="15" t="s">
        <v>77</v>
      </c>
      <c r="AY199" s="177" t="s">
        <v>163</v>
      </c>
    </row>
    <row r="200" spans="2:51" s="13" customFormat="1" ht="11.25">
      <c r="B200" s="159"/>
      <c r="D200" s="160" t="s">
        <v>172</v>
      </c>
      <c r="E200" s="161" t="s">
        <v>1</v>
      </c>
      <c r="F200" s="162" t="s">
        <v>609</v>
      </c>
      <c r="H200" s="163">
        <v>53.4</v>
      </c>
      <c r="I200" s="164"/>
      <c r="L200" s="159"/>
      <c r="M200" s="165"/>
      <c r="N200" s="166"/>
      <c r="O200" s="166"/>
      <c r="P200" s="166"/>
      <c r="Q200" s="166"/>
      <c r="R200" s="166"/>
      <c r="S200" s="166"/>
      <c r="T200" s="167"/>
      <c r="AT200" s="161" t="s">
        <v>172</v>
      </c>
      <c r="AU200" s="161" t="s">
        <v>88</v>
      </c>
      <c r="AV200" s="13" t="s">
        <v>88</v>
      </c>
      <c r="AW200" s="13" t="s">
        <v>32</v>
      </c>
      <c r="AX200" s="13" t="s">
        <v>77</v>
      </c>
      <c r="AY200" s="161" t="s">
        <v>163</v>
      </c>
    </row>
    <row r="201" spans="2:51" s="15" customFormat="1" ht="11.25">
      <c r="B201" s="176"/>
      <c r="D201" s="160" t="s">
        <v>172</v>
      </c>
      <c r="E201" s="177" t="s">
        <v>1</v>
      </c>
      <c r="F201" s="178" t="s">
        <v>610</v>
      </c>
      <c r="H201" s="177" t="s">
        <v>1</v>
      </c>
      <c r="I201" s="179"/>
      <c r="L201" s="176"/>
      <c r="M201" s="180"/>
      <c r="N201" s="181"/>
      <c r="O201" s="181"/>
      <c r="P201" s="181"/>
      <c r="Q201" s="181"/>
      <c r="R201" s="181"/>
      <c r="S201" s="181"/>
      <c r="T201" s="182"/>
      <c r="AT201" s="177" t="s">
        <v>172</v>
      </c>
      <c r="AU201" s="177" t="s">
        <v>88</v>
      </c>
      <c r="AV201" s="15" t="s">
        <v>85</v>
      </c>
      <c r="AW201" s="15" t="s">
        <v>32</v>
      </c>
      <c r="AX201" s="15" t="s">
        <v>77</v>
      </c>
      <c r="AY201" s="177" t="s">
        <v>163</v>
      </c>
    </row>
    <row r="202" spans="2:51" s="13" customFormat="1" ht="11.25">
      <c r="B202" s="159"/>
      <c r="D202" s="160" t="s">
        <v>172</v>
      </c>
      <c r="E202" s="161" t="s">
        <v>1</v>
      </c>
      <c r="F202" s="162" t="s">
        <v>611</v>
      </c>
      <c r="H202" s="163">
        <v>50.4</v>
      </c>
      <c r="I202" s="164"/>
      <c r="L202" s="159"/>
      <c r="M202" s="165"/>
      <c r="N202" s="166"/>
      <c r="O202" s="166"/>
      <c r="P202" s="166"/>
      <c r="Q202" s="166"/>
      <c r="R202" s="166"/>
      <c r="S202" s="166"/>
      <c r="T202" s="167"/>
      <c r="AT202" s="161" t="s">
        <v>172</v>
      </c>
      <c r="AU202" s="161" t="s">
        <v>88</v>
      </c>
      <c r="AV202" s="13" t="s">
        <v>88</v>
      </c>
      <c r="AW202" s="13" t="s">
        <v>32</v>
      </c>
      <c r="AX202" s="13" t="s">
        <v>77</v>
      </c>
      <c r="AY202" s="161" t="s">
        <v>163</v>
      </c>
    </row>
    <row r="203" spans="2:51" s="16" customFormat="1" ht="11.25">
      <c r="B203" s="183"/>
      <c r="D203" s="160" t="s">
        <v>172</v>
      </c>
      <c r="E203" s="184" t="s">
        <v>129</v>
      </c>
      <c r="F203" s="185" t="s">
        <v>286</v>
      </c>
      <c r="H203" s="186">
        <v>180.76300000000001</v>
      </c>
      <c r="I203" s="187"/>
      <c r="L203" s="183"/>
      <c r="M203" s="188"/>
      <c r="N203" s="189"/>
      <c r="O203" s="189"/>
      <c r="P203" s="189"/>
      <c r="Q203" s="189"/>
      <c r="R203" s="189"/>
      <c r="S203" s="189"/>
      <c r="T203" s="190"/>
      <c r="AT203" s="184" t="s">
        <v>172</v>
      </c>
      <c r="AU203" s="184" t="s">
        <v>88</v>
      </c>
      <c r="AV203" s="16" t="s">
        <v>177</v>
      </c>
      <c r="AW203" s="16" t="s">
        <v>32</v>
      </c>
      <c r="AX203" s="16" t="s">
        <v>77</v>
      </c>
      <c r="AY203" s="184" t="s">
        <v>163</v>
      </c>
    </row>
    <row r="204" spans="2:51" s="15" customFormat="1" ht="11.25">
      <c r="B204" s="176"/>
      <c r="D204" s="160" t="s">
        <v>172</v>
      </c>
      <c r="E204" s="177" t="s">
        <v>1</v>
      </c>
      <c r="F204" s="178" t="s">
        <v>287</v>
      </c>
      <c r="H204" s="177" t="s">
        <v>1</v>
      </c>
      <c r="I204" s="179"/>
      <c r="L204" s="176"/>
      <c r="M204" s="180"/>
      <c r="N204" s="181"/>
      <c r="O204" s="181"/>
      <c r="P204" s="181"/>
      <c r="Q204" s="181"/>
      <c r="R204" s="181"/>
      <c r="S204" s="181"/>
      <c r="T204" s="182"/>
      <c r="AT204" s="177" t="s">
        <v>172</v>
      </c>
      <c r="AU204" s="177" t="s">
        <v>88</v>
      </c>
      <c r="AV204" s="15" t="s">
        <v>85</v>
      </c>
      <c r="AW204" s="15" t="s">
        <v>32</v>
      </c>
      <c r="AX204" s="15" t="s">
        <v>77</v>
      </c>
      <c r="AY204" s="177" t="s">
        <v>163</v>
      </c>
    </row>
    <row r="205" spans="2:51" s="13" customFormat="1" ht="11.25">
      <c r="B205" s="159"/>
      <c r="D205" s="160" t="s">
        <v>172</v>
      </c>
      <c r="E205" s="161" t="s">
        <v>1</v>
      </c>
      <c r="F205" s="162" t="s">
        <v>288</v>
      </c>
      <c r="H205" s="163">
        <v>-2.3860000000000001</v>
      </c>
      <c r="I205" s="164"/>
      <c r="L205" s="159"/>
      <c r="M205" s="165"/>
      <c r="N205" s="166"/>
      <c r="O205" s="166"/>
      <c r="P205" s="166"/>
      <c r="Q205" s="166"/>
      <c r="R205" s="166"/>
      <c r="S205" s="166"/>
      <c r="T205" s="167"/>
      <c r="AT205" s="161" t="s">
        <v>172</v>
      </c>
      <c r="AU205" s="161" t="s">
        <v>88</v>
      </c>
      <c r="AV205" s="13" t="s">
        <v>88</v>
      </c>
      <c r="AW205" s="13" t="s">
        <v>32</v>
      </c>
      <c r="AX205" s="13" t="s">
        <v>77</v>
      </c>
      <c r="AY205" s="161" t="s">
        <v>163</v>
      </c>
    </row>
    <row r="206" spans="2:51" s="13" customFormat="1" ht="11.25">
      <c r="B206" s="159"/>
      <c r="D206" s="160" t="s">
        <v>172</v>
      </c>
      <c r="E206" s="161" t="s">
        <v>1</v>
      </c>
      <c r="F206" s="162" t="s">
        <v>289</v>
      </c>
      <c r="H206" s="163">
        <v>-0.45</v>
      </c>
      <c r="I206" s="164"/>
      <c r="L206" s="159"/>
      <c r="M206" s="165"/>
      <c r="N206" s="166"/>
      <c r="O206" s="166"/>
      <c r="P206" s="166"/>
      <c r="Q206" s="166"/>
      <c r="R206" s="166"/>
      <c r="S206" s="166"/>
      <c r="T206" s="167"/>
      <c r="AT206" s="161" t="s">
        <v>172</v>
      </c>
      <c r="AU206" s="161" t="s">
        <v>88</v>
      </c>
      <c r="AV206" s="13" t="s">
        <v>88</v>
      </c>
      <c r="AW206" s="13" t="s">
        <v>32</v>
      </c>
      <c r="AX206" s="13" t="s">
        <v>77</v>
      </c>
      <c r="AY206" s="161" t="s">
        <v>163</v>
      </c>
    </row>
    <row r="207" spans="2:51" s="13" customFormat="1" ht="11.25">
      <c r="B207" s="159"/>
      <c r="D207" s="160" t="s">
        <v>172</v>
      </c>
      <c r="E207" s="161" t="s">
        <v>1</v>
      </c>
      <c r="F207" s="162" t="s">
        <v>290</v>
      </c>
      <c r="H207" s="163">
        <v>-3.375</v>
      </c>
      <c r="I207" s="164"/>
      <c r="L207" s="159"/>
      <c r="M207" s="165"/>
      <c r="N207" s="166"/>
      <c r="O207" s="166"/>
      <c r="P207" s="166"/>
      <c r="Q207" s="166"/>
      <c r="R207" s="166"/>
      <c r="S207" s="166"/>
      <c r="T207" s="167"/>
      <c r="AT207" s="161" t="s">
        <v>172</v>
      </c>
      <c r="AU207" s="161" t="s">
        <v>88</v>
      </c>
      <c r="AV207" s="13" t="s">
        <v>88</v>
      </c>
      <c r="AW207" s="13" t="s">
        <v>32</v>
      </c>
      <c r="AX207" s="13" t="s">
        <v>77</v>
      </c>
      <c r="AY207" s="161" t="s">
        <v>163</v>
      </c>
    </row>
    <row r="208" spans="2:51" s="13" customFormat="1" ht="11.25">
      <c r="B208" s="159"/>
      <c r="D208" s="160" t="s">
        <v>172</v>
      </c>
      <c r="E208" s="161" t="s">
        <v>1</v>
      </c>
      <c r="F208" s="162" t="s">
        <v>291</v>
      </c>
      <c r="H208" s="163">
        <v>-3.5859999999999999</v>
      </c>
      <c r="I208" s="164"/>
      <c r="L208" s="159"/>
      <c r="M208" s="165"/>
      <c r="N208" s="166"/>
      <c r="O208" s="166"/>
      <c r="P208" s="166"/>
      <c r="Q208" s="166"/>
      <c r="R208" s="166"/>
      <c r="S208" s="166"/>
      <c r="T208" s="167"/>
      <c r="AT208" s="161" t="s">
        <v>172</v>
      </c>
      <c r="AU208" s="161" t="s">
        <v>88</v>
      </c>
      <c r="AV208" s="13" t="s">
        <v>88</v>
      </c>
      <c r="AW208" s="13" t="s">
        <v>32</v>
      </c>
      <c r="AX208" s="13" t="s">
        <v>77</v>
      </c>
      <c r="AY208" s="161" t="s">
        <v>163</v>
      </c>
    </row>
    <row r="209" spans="1:65" s="14" customFormat="1" ht="11.25">
      <c r="B209" s="168"/>
      <c r="D209" s="160" t="s">
        <v>172</v>
      </c>
      <c r="E209" s="169" t="s">
        <v>131</v>
      </c>
      <c r="F209" s="170" t="s">
        <v>173</v>
      </c>
      <c r="H209" s="171">
        <v>170.96600000000001</v>
      </c>
      <c r="I209" s="172"/>
      <c r="L209" s="168"/>
      <c r="M209" s="173"/>
      <c r="N209" s="174"/>
      <c r="O209" s="174"/>
      <c r="P209" s="174"/>
      <c r="Q209" s="174"/>
      <c r="R209" s="174"/>
      <c r="S209" s="174"/>
      <c r="T209" s="175"/>
      <c r="AT209" s="169" t="s">
        <v>172</v>
      </c>
      <c r="AU209" s="169" t="s">
        <v>88</v>
      </c>
      <c r="AV209" s="14" t="s">
        <v>170</v>
      </c>
      <c r="AW209" s="14" t="s">
        <v>32</v>
      </c>
      <c r="AX209" s="14" t="s">
        <v>77</v>
      </c>
      <c r="AY209" s="169" t="s">
        <v>163</v>
      </c>
    </row>
    <row r="210" spans="1:65" s="13" customFormat="1" ht="11.25">
      <c r="B210" s="159"/>
      <c r="D210" s="160" t="s">
        <v>172</v>
      </c>
      <c r="E210" s="161" t="s">
        <v>1</v>
      </c>
      <c r="F210" s="162" t="s">
        <v>292</v>
      </c>
      <c r="H210" s="163">
        <v>119.676</v>
      </c>
      <c r="I210" s="164"/>
      <c r="L210" s="159"/>
      <c r="M210" s="165"/>
      <c r="N210" s="166"/>
      <c r="O210" s="166"/>
      <c r="P210" s="166"/>
      <c r="Q210" s="166"/>
      <c r="R210" s="166"/>
      <c r="S210" s="166"/>
      <c r="T210" s="167"/>
      <c r="AT210" s="161" t="s">
        <v>172</v>
      </c>
      <c r="AU210" s="161" t="s">
        <v>88</v>
      </c>
      <c r="AV210" s="13" t="s">
        <v>88</v>
      </c>
      <c r="AW210" s="13" t="s">
        <v>32</v>
      </c>
      <c r="AX210" s="13" t="s">
        <v>85</v>
      </c>
      <c r="AY210" s="161" t="s">
        <v>163</v>
      </c>
    </row>
    <row r="211" spans="1:65" s="2" customFormat="1" ht="14.45" customHeight="1">
      <c r="A211" s="33"/>
      <c r="B211" s="145"/>
      <c r="C211" s="146" t="s">
        <v>312</v>
      </c>
      <c r="D211" s="146" t="s">
        <v>165</v>
      </c>
      <c r="E211" s="147" t="s">
        <v>294</v>
      </c>
      <c r="F211" s="148" t="s">
        <v>295</v>
      </c>
      <c r="G211" s="149" t="s">
        <v>258</v>
      </c>
      <c r="H211" s="150">
        <v>51.29</v>
      </c>
      <c r="I211" s="151"/>
      <c r="J211" s="152">
        <f>ROUND(I211*H211,2)</f>
        <v>0</v>
      </c>
      <c r="K211" s="148" t="s">
        <v>169</v>
      </c>
      <c r="L211" s="34"/>
      <c r="M211" s="153" t="s">
        <v>1</v>
      </c>
      <c r="N211" s="154" t="s">
        <v>42</v>
      </c>
      <c r="O211" s="59"/>
      <c r="P211" s="155">
        <f>O211*H211</f>
        <v>0</v>
      </c>
      <c r="Q211" s="155">
        <v>0</v>
      </c>
      <c r="R211" s="155">
        <f>Q211*H211</f>
        <v>0</v>
      </c>
      <c r="S211" s="155">
        <v>0</v>
      </c>
      <c r="T211" s="156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57" t="s">
        <v>170</v>
      </c>
      <c r="AT211" s="157" t="s">
        <v>165</v>
      </c>
      <c r="AU211" s="157" t="s">
        <v>88</v>
      </c>
      <c r="AY211" s="18" t="s">
        <v>163</v>
      </c>
      <c r="BE211" s="158">
        <f>IF(N211="základní",J211,0)</f>
        <v>0</v>
      </c>
      <c r="BF211" s="158">
        <f>IF(N211="snížená",J211,0)</f>
        <v>0</v>
      </c>
      <c r="BG211" s="158">
        <f>IF(N211="zákl. přenesená",J211,0)</f>
        <v>0</v>
      </c>
      <c r="BH211" s="158">
        <f>IF(N211="sníž. přenesená",J211,0)</f>
        <v>0</v>
      </c>
      <c r="BI211" s="158">
        <f>IF(N211="nulová",J211,0)</f>
        <v>0</v>
      </c>
      <c r="BJ211" s="18" t="s">
        <v>85</v>
      </c>
      <c r="BK211" s="158">
        <f>ROUND(I211*H211,2)</f>
        <v>0</v>
      </c>
      <c r="BL211" s="18" t="s">
        <v>170</v>
      </c>
      <c r="BM211" s="157" t="s">
        <v>296</v>
      </c>
    </row>
    <row r="212" spans="1:65" s="13" customFormat="1" ht="11.25">
      <c r="B212" s="159"/>
      <c r="D212" s="160" t="s">
        <v>172</v>
      </c>
      <c r="E212" s="161" t="s">
        <v>1</v>
      </c>
      <c r="F212" s="162" t="s">
        <v>297</v>
      </c>
      <c r="H212" s="163">
        <v>51.29</v>
      </c>
      <c r="I212" s="164"/>
      <c r="L212" s="159"/>
      <c r="M212" s="165"/>
      <c r="N212" s="166"/>
      <c r="O212" s="166"/>
      <c r="P212" s="166"/>
      <c r="Q212" s="166"/>
      <c r="R212" s="166"/>
      <c r="S212" s="166"/>
      <c r="T212" s="167"/>
      <c r="AT212" s="161" t="s">
        <v>172</v>
      </c>
      <c r="AU212" s="161" t="s">
        <v>88</v>
      </c>
      <c r="AV212" s="13" t="s">
        <v>88</v>
      </c>
      <c r="AW212" s="13" t="s">
        <v>32</v>
      </c>
      <c r="AX212" s="13" t="s">
        <v>85</v>
      </c>
      <c r="AY212" s="161" t="s">
        <v>163</v>
      </c>
    </row>
    <row r="213" spans="1:65" s="2" customFormat="1" ht="14.45" customHeight="1">
      <c r="A213" s="33"/>
      <c r="B213" s="145"/>
      <c r="C213" s="146" t="s">
        <v>316</v>
      </c>
      <c r="D213" s="146" t="s">
        <v>165</v>
      </c>
      <c r="E213" s="147" t="s">
        <v>299</v>
      </c>
      <c r="F213" s="148" t="s">
        <v>300</v>
      </c>
      <c r="G213" s="149" t="s">
        <v>183</v>
      </c>
      <c r="H213" s="150">
        <v>110.241</v>
      </c>
      <c r="I213" s="151"/>
      <c r="J213" s="152">
        <f>ROUND(I213*H213,2)</f>
        <v>0</v>
      </c>
      <c r="K213" s="148" t="s">
        <v>169</v>
      </c>
      <c r="L213" s="34"/>
      <c r="M213" s="153" t="s">
        <v>1</v>
      </c>
      <c r="N213" s="154" t="s">
        <v>42</v>
      </c>
      <c r="O213" s="59"/>
      <c r="P213" s="155">
        <f>O213*H213</f>
        <v>0</v>
      </c>
      <c r="Q213" s="155">
        <v>8.4999999999999995E-4</v>
      </c>
      <c r="R213" s="155">
        <f>Q213*H213</f>
        <v>9.3704849999999992E-2</v>
      </c>
      <c r="S213" s="155">
        <v>0</v>
      </c>
      <c r="T213" s="156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57" t="s">
        <v>170</v>
      </c>
      <c r="AT213" s="157" t="s">
        <v>165</v>
      </c>
      <c r="AU213" s="157" t="s">
        <v>88</v>
      </c>
      <c r="AY213" s="18" t="s">
        <v>163</v>
      </c>
      <c r="BE213" s="158">
        <f>IF(N213="základní",J213,0)</f>
        <v>0</v>
      </c>
      <c r="BF213" s="158">
        <f>IF(N213="snížená",J213,0)</f>
        <v>0</v>
      </c>
      <c r="BG213" s="158">
        <f>IF(N213="zákl. přenesená",J213,0)</f>
        <v>0</v>
      </c>
      <c r="BH213" s="158">
        <f>IF(N213="sníž. přenesená",J213,0)</f>
        <v>0</v>
      </c>
      <c r="BI213" s="158">
        <f>IF(N213="nulová",J213,0)</f>
        <v>0</v>
      </c>
      <c r="BJ213" s="18" t="s">
        <v>85</v>
      </c>
      <c r="BK213" s="158">
        <f>ROUND(I213*H213,2)</f>
        <v>0</v>
      </c>
      <c r="BL213" s="18" t="s">
        <v>170</v>
      </c>
      <c r="BM213" s="157" t="s">
        <v>301</v>
      </c>
    </row>
    <row r="214" spans="1:65" s="15" customFormat="1" ht="11.25">
      <c r="B214" s="176"/>
      <c r="D214" s="160" t="s">
        <v>172</v>
      </c>
      <c r="E214" s="177" t="s">
        <v>1</v>
      </c>
      <c r="F214" s="178" t="s">
        <v>274</v>
      </c>
      <c r="H214" s="177" t="s">
        <v>1</v>
      </c>
      <c r="I214" s="179"/>
      <c r="L214" s="176"/>
      <c r="M214" s="180"/>
      <c r="N214" s="181"/>
      <c r="O214" s="181"/>
      <c r="P214" s="181"/>
      <c r="Q214" s="181"/>
      <c r="R214" s="181"/>
      <c r="S214" s="181"/>
      <c r="T214" s="182"/>
      <c r="AT214" s="177" t="s">
        <v>172</v>
      </c>
      <c r="AU214" s="177" t="s">
        <v>88</v>
      </c>
      <c r="AV214" s="15" t="s">
        <v>85</v>
      </c>
      <c r="AW214" s="15" t="s">
        <v>32</v>
      </c>
      <c r="AX214" s="15" t="s">
        <v>77</v>
      </c>
      <c r="AY214" s="177" t="s">
        <v>163</v>
      </c>
    </row>
    <row r="215" spans="1:65" s="13" customFormat="1" ht="11.25">
      <c r="B215" s="159"/>
      <c r="D215" s="160" t="s">
        <v>172</v>
      </c>
      <c r="E215" s="161" t="s">
        <v>1</v>
      </c>
      <c r="F215" s="162" t="s">
        <v>612</v>
      </c>
      <c r="H215" s="163">
        <v>8.5069999999999997</v>
      </c>
      <c r="I215" s="164"/>
      <c r="L215" s="159"/>
      <c r="M215" s="165"/>
      <c r="N215" s="166"/>
      <c r="O215" s="166"/>
      <c r="P215" s="166"/>
      <c r="Q215" s="166"/>
      <c r="R215" s="166"/>
      <c r="S215" s="166"/>
      <c r="T215" s="167"/>
      <c r="AT215" s="161" t="s">
        <v>172</v>
      </c>
      <c r="AU215" s="161" t="s">
        <v>88</v>
      </c>
      <c r="AV215" s="13" t="s">
        <v>88</v>
      </c>
      <c r="AW215" s="13" t="s">
        <v>32</v>
      </c>
      <c r="AX215" s="13" t="s">
        <v>77</v>
      </c>
      <c r="AY215" s="161" t="s">
        <v>163</v>
      </c>
    </row>
    <row r="216" spans="1:65" s="13" customFormat="1" ht="11.25">
      <c r="B216" s="159"/>
      <c r="D216" s="160" t="s">
        <v>172</v>
      </c>
      <c r="E216" s="161" t="s">
        <v>1</v>
      </c>
      <c r="F216" s="162" t="s">
        <v>613</v>
      </c>
      <c r="H216" s="163">
        <v>13.253</v>
      </c>
      <c r="I216" s="164"/>
      <c r="L216" s="159"/>
      <c r="M216" s="165"/>
      <c r="N216" s="166"/>
      <c r="O216" s="166"/>
      <c r="P216" s="166"/>
      <c r="Q216" s="166"/>
      <c r="R216" s="166"/>
      <c r="S216" s="166"/>
      <c r="T216" s="167"/>
      <c r="AT216" s="161" t="s">
        <v>172</v>
      </c>
      <c r="AU216" s="161" t="s">
        <v>88</v>
      </c>
      <c r="AV216" s="13" t="s">
        <v>88</v>
      </c>
      <c r="AW216" s="13" t="s">
        <v>32</v>
      </c>
      <c r="AX216" s="13" t="s">
        <v>77</v>
      </c>
      <c r="AY216" s="161" t="s">
        <v>163</v>
      </c>
    </row>
    <row r="217" spans="1:65" s="13" customFormat="1" ht="11.25">
      <c r="B217" s="159"/>
      <c r="D217" s="160" t="s">
        <v>172</v>
      </c>
      <c r="E217" s="161" t="s">
        <v>1</v>
      </c>
      <c r="F217" s="162" t="s">
        <v>614</v>
      </c>
      <c r="H217" s="163">
        <v>49.668999999999997</v>
      </c>
      <c r="I217" s="164"/>
      <c r="L217" s="159"/>
      <c r="M217" s="165"/>
      <c r="N217" s="166"/>
      <c r="O217" s="166"/>
      <c r="P217" s="166"/>
      <c r="Q217" s="166"/>
      <c r="R217" s="166"/>
      <c r="S217" s="166"/>
      <c r="T217" s="167"/>
      <c r="AT217" s="161" t="s">
        <v>172</v>
      </c>
      <c r="AU217" s="161" t="s">
        <v>88</v>
      </c>
      <c r="AV217" s="13" t="s">
        <v>88</v>
      </c>
      <c r="AW217" s="13" t="s">
        <v>32</v>
      </c>
      <c r="AX217" s="13" t="s">
        <v>77</v>
      </c>
      <c r="AY217" s="161" t="s">
        <v>163</v>
      </c>
    </row>
    <row r="218" spans="1:65" s="13" customFormat="1" ht="11.25">
      <c r="B218" s="159"/>
      <c r="D218" s="160" t="s">
        <v>172</v>
      </c>
      <c r="E218" s="161" t="s">
        <v>1</v>
      </c>
      <c r="F218" s="162" t="s">
        <v>615</v>
      </c>
      <c r="H218" s="163">
        <v>38.811999999999998</v>
      </c>
      <c r="I218" s="164"/>
      <c r="L218" s="159"/>
      <c r="M218" s="165"/>
      <c r="N218" s="166"/>
      <c r="O218" s="166"/>
      <c r="P218" s="166"/>
      <c r="Q218" s="166"/>
      <c r="R218" s="166"/>
      <c r="S218" s="166"/>
      <c r="T218" s="167"/>
      <c r="AT218" s="161" t="s">
        <v>172</v>
      </c>
      <c r="AU218" s="161" t="s">
        <v>88</v>
      </c>
      <c r="AV218" s="13" t="s">
        <v>88</v>
      </c>
      <c r="AW218" s="13" t="s">
        <v>32</v>
      </c>
      <c r="AX218" s="13" t="s">
        <v>77</v>
      </c>
      <c r="AY218" s="161" t="s">
        <v>163</v>
      </c>
    </row>
    <row r="219" spans="1:65" s="14" customFormat="1" ht="11.25">
      <c r="B219" s="168"/>
      <c r="D219" s="160" t="s">
        <v>172</v>
      </c>
      <c r="E219" s="169" t="s">
        <v>1</v>
      </c>
      <c r="F219" s="170" t="s">
        <v>173</v>
      </c>
      <c r="H219" s="171">
        <v>110.241</v>
      </c>
      <c r="I219" s="172"/>
      <c r="L219" s="168"/>
      <c r="M219" s="173"/>
      <c r="N219" s="174"/>
      <c r="O219" s="174"/>
      <c r="P219" s="174"/>
      <c r="Q219" s="174"/>
      <c r="R219" s="174"/>
      <c r="S219" s="174"/>
      <c r="T219" s="175"/>
      <c r="AT219" s="169" t="s">
        <v>172</v>
      </c>
      <c r="AU219" s="169" t="s">
        <v>88</v>
      </c>
      <c r="AV219" s="14" t="s">
        <v>170</v>
      </c>
      <c r="AW219" s="14" t="s">
        <v>32</v>
      </c>
      <c r="AX219" s="14" t="s">
        <v>85</v>
      </c>
      <c r="AY219" s="169" t="s">
        <v>163</v>
      </c>
    </row>
    <row r="220" spans="1:65" s="2" customFormat="1" ht="14.45" customHeight="1">
      <c r="A220" s="33"/>
      <c r="B220" s="145"/>
      <c r="C220" s="146" t="s">
        <v>326</v>
      </c>
      <c r="D220" s="146" t="s">
        <v>165</v>
      </c>
      <c r="E220" s="147" t="s">
        <v>313</v>
      </c>
      <c r="F220" s="148" t="s">
        <v>314</v>
      </c>
      <c r="G220" s="149" t="s">
        <v>183</v>
      </c>
      <c r="H220" s="150">
        <v>110.241</v>
      </c>
      <c r="I220" s="151"/>
      <c r="J220" s="152">
        <f>ROUND(I220*H220,2)</f>
        <v>0</v>
      </c>
      <c r="K220" s="148" t="s">
        <v>169</v>
      </c>
      <c r="L220" s="34"/>
      <c r="M220" s="153" t="s">
        <v>1</v>
      </c>
      <c r="N220" s="154" t="s">
        <v>42</v>
      </c>
      <c r="O220" s="59"/>
      <c r="P220" s="155">
        <f>O220*H220</f>
        <v>0</v>
      </c>
      <c r="Q220" s="155">
        <v>0</v>
      </c>
      <c r="R220" s="155">
        <f>Q220*H220</f>
        <v>0</v>
      </c>
      <c r="S220" s="155">
        <v>0</v>
      </c>
      <c r="T220" s="156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57" t="s">
        <v>170</v>
      </c>
      <c r="AT220" s="157" t="s">
        <v>165</v>
      </c>
      <c r="AU220" s="157" t="s">
        <v>88</v>
      </c>
      <c r="AY220" s="18" t="s">
        <v>163</v>
      </c>
      <c r="BE220" s="158">
        <f>IF(N220="základní",J220,0)</f>
        <v>0</v>
      </c>
      <c r="BF220" s="158">
        <f>IF(N220="snížená",J220,0)</f>
        <v>0</v>
      </c>
      <c r="BG220" s="158">
        <f>IF(N220="zákl. přenesená",J220,0)</f>
        <v>0</v>
      </c>
      <c r="BH220" s="158">
        <f>IF(N220="sníž. přenesená",J220,0)</f>
        <v>0</v>
      </c>
      <c r="BI220" s="158">
        <f>IF(N220="nulová",J220,0)</f>
        <v>0</v>
      </c>
      <c r="BJ220" s="18" t="s">
        <v>85</v>
      </c>
      <c r="BK220" s="158">
        <f>ROUND(I220*H220,2)</f>
        <v>0</v>
      </c>
      <c r="BL220" s="18" t="s">
        <v>170</v>
      </c>
      <c r="BM220" s="157" t="s">
        <v>315</v>
      </c>
    </row>
    <row r="221" spans="1:65" s="2" customFormat="1" ht="14.45" customHeight="1">
      <c r="A221" s="33"/>
      <c r="B221" s="145"/>
      <c r="C221" s="146" t="s">
        <v>331</v>
      </c>
      <c r="D221" s="146" t="s">
        <v>165</v>
      </c>
      <c r="E221" s="147" t="s">
        <v>616</v>
      </c>
      <c r="F221" s="148" t="s">
        <v>617</v>
      </c>
      <c r="G221" s="149" t="s">
        <v>183</v>
      </c>
      <c r="H221" s="150">
        <v>134.91200000000001</v>
      </c>
      <c r="I221" s="151"/>
      <c r="J221" s="152">
        <f>ROUND(I221*H221,2)</f>
        <v>0</v>
      </c>
      <c r="K221" s="148" t="s">
        <v>169</v>
      </c>
      <c r="L221" s="34"/>
      <c r="M221" s="153" t="s">
        <v>1</v>
      </c>
      <c r="N221" s="154" t="s">
        <v>42</v>
      </c>
      <c r="O221" s="59"/>
      <c r="P221" s="155">
        <f>O221*H221</f>
        <v>0</v>
      </c>
      <c r="Q221" s="155">
        <v>6.9999999999999999E-4</v>
      </c>
      <c r="R221" s="155">
        <f>Q221*H221</f>
        <v>9.4438400000000006E-2</v>
      </c>
      <c r="S221" s="155">
        <v>0</v>
      </c>
      <c r="T221" s="156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57" t="s">
        <v>170</v>
      </c>
      <c r="AT221" s="157" t="s">
        <v>165</v>
      </c>
      <c r="AU221" s="157" t="s">
        <v>88</v>
      </c>
      <c r="AY221" s="18" t="s">
        <v>163</v>
      </c>
      <c r="BE221" s="158">
        <f>IF(N221="základní",J221,0)</f>
        <v>0</v>
      </c>
      <c r="BF221" s="158">
        <f>IF(N221="snížená",J221,0)</f>
        <v>0</v>
      </c>
      <c r="BG221" s="158">
        <f>IF(N221="zákl. přenesená",J221,0)</f>
        <v>0</v>
      </c>
      <c r="BH221" s="158">
        <f>IF(N221="sníž. přenesená",J221,0)</f>
        <v>0</v>
      </c>
      <c r="BI221" s="158">
        <f>IF(N221="nulová",J221,0)</f>
        <v>0</v>
      </c>
      <c r="BJ221" s="18" t="s">
        <v>85</v>
      </c>
      <c r="BK221" s="158">
        <f>ROUND(I221*H221,2)</f>
        <v>0</v>
      </c>
      <c r="BL221" s="18" t="s">
        <v>170</v>
      </c>
      <c r="BM221" s="157" t="s">
        <v>618</v>
      </c>
    </row>
    <row r="222" spans="1:65" s="15" customFormat="1" ht="11.25">
      <c r="B222" s="176"/>
      <c r="D222" s="160" t="s">
        <v>172</v>
      </c>
      <c r="E222" s="177" t="s">
        <v>1</v>
      </c>
      <c r="F222" s="178" t="s">
        <v>606</v>
      </c>
      <c r="H222" s="177" t="s">
        <v>1</v>
      </c>
      <c r="I222" s="179"/>
      <c r="L222" s="176"/>
      <c r="M222" s="180"/>
      <c r="N222" s="181"/>
      <c r="O222" s="181"/>
      <c r="P222" s="181"/>
      <c r="Q222" s="181"/>
      <c r="R222" s="181"/>
      <c r="S222" s="181"/>
      <c r="T222" s="182"/>
      <c r="AT222" s="177" t="s">
        <v>172</v>
      </c>
      <c r="AU222" s="177" t="s">
        <v>88</v>
      </c>
      <c r="AV222" s="15" t="s">
        <v>85</v>
      </c>
      <c r="AW222" s="15" t="s">
        <v>32</v>
      </c>
      <c r="AX222" s="15" t="s">
        <v>77</v>
      </c>
      <c r="AY222" s="177" t="s">
        <v>163</v>
      </c>
    </row>
    <row r="223" spans="1:65" s="13" customFormat="1" ht="11.25">
      <c r="B223" s="159"/>
      <c r="D223" s="160" t="s">
        <v>172</v>
      </c>
      <c r="E223" s="161" t="s">
        <v>1</v>
      </c>
      <c r="F223" s="162" t="s">
        <v>619</v>
      </c>
      <c r="H223" s="163">
        <v>24.192</v>
      </c>
      <c r="I223" s="164"/>
      <c r="L223" s="159"/>
      <c r="M223" s="165"/>
      <c r="N223" s="166"/>
      <c r="O223" s="166"/>
      <c r="P223" s="166"/>
      <c r="Q223" s="166"/>
      <c r="R223" s="166"/>
      <c r="S223" s="166"/>
      <c r="T223" s="167"/>
      <c r="AT223" s="161" t="s">
        <v>172</v>
      </c>
      <c r="AU223" s="161" t="s">
        <v>88</v>
      </c>
      <c r="AV223" s="13" t="s">
        <v>88</v>
      </c>
      <c r="AW223" s="13" t="s">
        <v>32</v>
      </c>
      <c r="AX223" s="13" t="s">
        <v>77</v>
      </c>
      <c r="AY223" s="161" t="s">
        <v>163</v>
      </c>
    </row>
    <row r="224" spans="1:65" s="15" customFormat="1" ht="11.25">
      <c r="B224" s="176"/>
      <c r="D224" s="160" t="s">
        <v>172</v>
      </c>
      <c r="E224" s="177" t="s">
        <v>1</v>
      </c>
      <c r="F224" s="178" t="s">
        <v>608</v>
      </c>
      <c r="H224" s="177" t="s">
        <v>1</v>
      </c>
      <c r="I224" s="179"/>
      <c r="L224" s="176"/>
      <c r="M224" s="180"/>
      <c r="N224" s="181"/>
      <c r="O224" s="181"/>
      <c r="P224" s="181"/>
      <c r="Q224" s="181"/>
      <c r="R224" s="181"/>
      <c r="S224" s="181"/>
      <c r="T224" s="182"/>
      <c r="AT224" s="177" t="s">
        <v>172</v>
      </c>
      <c r="AU224" s="177" t="s">
        <v>88</v>
      </c>
      <c r="AV224" s="15" t="s">
        <v>85</v>
      </c>
      <c r="AW224" s="15" t="s">
        <v>32</v>
      </c>
      <c r="AX224" s="15" t="s">
        <v>77</v>
      </c>
      <c r="AY224" s="177" t="s">
        <v>163</v>
      </c>
    </row>
    <row r="225" spans="1:65" s="13" customFormat="1" ht="11.25">
      <c r="B225" s="159"/>
      <c r="D225" s="160" t="s">
        <v>172</v>
      </c>
      <c r="E225" s="161" t="s">
        <v>1</v>
      </c>
      <c r="F225" s="162" t="s">
        <v>620</v>
      </c>
      <c r="H225" s="163">
        <v>56.96</v>
      </c>
      <c r="I225" s="164"/>
      <c r="L225" s="159"/>
      <c r="M225" s="165"/>
      <c r="N225" s="166"/>
      <c r="O225" s="166"/>
      <c r="P225" s="166"/>
      <c r="Q225" s="166"/>
      <c r="R225" s="166"/>
      <c r="S225" s="166"/>
      <c r="T225" s="167"/>
      <c r="AT225" s="161" t="s">
        <v>172</v>
      </c>
      <c r="AU225" s="161" t="s">
        <v>88</v>
      </c>
      <c r="AV225" s="13" t="s">
        <v>88</v>
      </c>
      <c r="AW225" s="13" t="s">
        <v>32</v>
      </c>
      <c r="AX225" s="13" t="s">
        <v>77</v>
      </c>
      <c r="AY225" s="161" t="s">
        <v>163</v>
      </c>
    </row>
    <row r="226" spans="1:65" s="15" customFormat="1" ht="11.25">
      <c r="B226" s="176"/>
      <c r="D226" s="160" t="s">
        <v>172</v>
      </c>
      <c r="E226" s="177" t="s">
        <v>1</v>
      </c>
      <c r="F226" s="178" t="s">
        <v>610</v>
      </c>
      <c r="H226" s="177" t="s">
        <v>1</v>
      </c>
      <c r="I226" s="179"/>
      <c r="L226" s="176"/>
      <c r="M226" s="180"/>
      <c r="N226" s="181"/>
      <c r="O226" s="181"/>
      <c r="P226" s="181"/>
      <c r="Q226" s="181"/>
      <c r="R226" s="181"/>
      <c r="S226" s="181"/>
      <c r="T226" s="182"/>
      <c r="AT226" s="177" t="s">
        <v>172</v>
      </c>
      <c r="AU226" s="177" t="s">
        <v>88</v>
      </c>
      <c r="AV226" s="15" t="s">
        <v>85</v>
      </c>
      <c r="AW226" s="15" t="s">
        <v>32</v>
      </c>
      <c r="AX226" s="15" t="s">
        <v>77</v>
      </c>
      <c r="AY226" s="177" t="s">
        <v>163</v>
      </c>
    </row>
    <row r="227" spans="1:65" s="13" customFormat="1" ht="11.25">
      <c r="B227" s="159"/>
      <c r="D227" s="160" t="s">
        <v>172</v>
      </c>
      <c r="E227" s="161" t="s">
        <v>1</v>
      </c>
      <c r="F227" s="162" t="s">
        <v>621</v>
      </c>
      <c r="H227" s="163">
        <v>53.76</v>
      </c>
      <c r="I227" s="164"/>
      <c r="L227" s="159"/>
      <c r="M227" s="165"/>
      <c r="N227" s="166"/>
      <c r="O227" s="166"/>
      <c r="P227" s="166"/>
      <c r="Q227" s="166"/>
      <c r="R227" s="166"/>
      <c r="S227" s="166"/>
      <c r="T227" s="167"/>
      <c r="AT227" s="161" t="s">
        <v>172</v>
      </c>
      <c r="AU227" s="161" t="s">
        <v>88</v>
      </c>
      <c r="AV227" s="13" t="s">
        <v>88</v>
      </c>
      <c r="AW227" s="13" t="s">
        <v>32</v>
      </c>
      <c r="AX227" s="13" t="s">
        <v>77</v>
      </c>
      <c r="AY227" s="161" t="s">
        <v>163</v>
      </c>
    </row>
    <row r="228" spans="1:65" s="14" customFormat="1" ht="11.25">
      <c r="B228" s="168"/>
      <c r="D228" s="160" t="s">
        <v>172</v>
      </c>
      <c r="E228" s="169" t="s">
        <v>1</v>
      </c>
      <c r="F228" s="170" t="s">
        <v>173</v>
      </c>
      <c r="H228" s="171">
        <v>134.91200000000001</v>
      </c>
      <c r="I228" s="172"/>
      <c r="L228" s="168"/>
      <c r="M228" s="173"/>
      <c r="N228" s="174"/>
      <c r="O228" s="174"/>
      <c r="P228" s="174"/>
      <c r="Q228" s="174"/>
      <c r="R228" s="174"/>
      <c r="S228" s="174"/>
      <c r="T228" s="175"/>
      <c r="AT228" s="169" t="s">
        <v>172</v>
      </c>
      <c r="AU228" s="169" t="s">
        <v>88</v>
      </c>
      <c r="AV228" s="14" t="s">
        <v>170</v>
      </c>
      <c r="AW228" s="14" t="s">
        <v>32</v>
      </c>
      <c r="AX228" s="14" t="s">
        <v>85</v>
      </c>
      <c r="AY228" s="169" t="s">
        <v>163</v>
      </c>
    </row>
    <row r="229" spans="1:65" s="2" customFormat="1" ht="14.45" customHeight="1">
      <c r="A229" s="33"/>
      <c r="B229" s="145"/>
      <c r="C229" s="146" t="s">
        <v>336</v>
      </c>
      <c r="D229" s="146" t="s">
        <v>165</v>
      </c>
      <c r="E229" s="147" t="s">
        <v>622</v>
      </c>
      <c r="F229" s="148" t="s">
        <v>623</v>
      </c>
      <c r="G229" s="149" t="s">
        <v>183</v>
      </c>
      <c r="H229" s="150">
        <v>134.91200000000001</v>
      </c>
      <c r="I229" s="151"/>
      <c r="J229" s="152">
        <f>ROUND(I229*H229,2)</f>
        <v>0</v>
      </c>
      <c r="K229" s="148" t="s">
        <v>169</v>
      </c>
      <c r="L229" s="34"/>
      <c r="M229" s="153" t="s">
        <v>1</v>
      </c>
      <c r="N229" s="154" t="s">
        <v>42</v>
      </c>
      <c r="O229" s="59"/>
      <c r="P229" s="155">
        <f>O229*H229</f>
        <v>0</v>
      </c>
      <c r="Q229" s="155">
        <v>0</v>
      </c>
      <c r="R229" s="155">
        <f>Q229*H229</f>
        <v>0</v>
      </c>
      <c r="S229" s="155">
        <v>0</v>
      </c>
      <c r="T229" s="156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57" t="s">
        <v>170</v>
      </c>
      <c r="AT229" s="157" t="s">
        <v>165</v>
      </c>
      <c r="AU229" s="157" t="s">
        <v>88</v>
      </c>
      <c r="AY229" s="18" t="s">
        <v>163</v>
      </c>
      <c r="BE229" s="158">
        <f>IF(N229="základní",J229,0)</f>
        <v>0</v>
      </c>
      <c r="BF229" s="158">
        <f>IF(N229="snížená",J229,0)</f>
        <v>0</v>
      </c>
      <c r="BG229" s="158">
        <f>IF(N229="zákl. přenesená",J229,0)</f>
        <v>0</v>
      </c>
      <c r="BH229" s="158">
        <f>IF(N229="sníž. přenesená",J229,0)</f>
        <v>0</v>
      </c>
      <c r="BI229" s="158">
        <f>IF(N229="nulová",J229,0)</f>
        <v>0</v>
      </c>
      <c r="BJ229" s="18" t="s">
        <v>85</v>
      </c>
      <c r="BK229" s="158">
        <f>ROUND(I229*H229,2)</f>
        <v>0</v>
      </c>
      <c r="BL229" s="18" t="s">
        <v>170</v>
      </c>
      <c r="BM229" s="157" t="s">
        <v>624</v>
      </c>
    </row>
    <row r="230" spans="1:65" s="2" customFormat="1" ht="14.45" customHeight="1">
      <c r="A230" s="33"/>
      <c r="B230" s="145"/>
      <c r="C230" s="146" t="s">
        <v>341</v>
      </c>
      <c r="D230" s="146" t="s">
        <v>165</v>
      </c>
      <c r="E230" s="147" t="s">
        <v>625</v>
      </c>
      <c r="F230" s="148" t="s">
        <v>626</v>
      </c>
      <c r="G230" s="149" t="s">
        <v>258</v>
      </c>
      <c r="H230" s="150">
        <v>120.13</v>
      </c>
      <c r="I230" s="151"/>
      <c r="J230" s="152">
        <f>ROUND(I230*H230,2)</f>
        <v>0</v>
      </c>
      <c r="K230" s="148" t="s">
        <v>169</v>
      </c>
      <c r="L230" s="34"/>
      <c r="M230" s="153" t="s">
        <v>1</v>
      </c>
      <c r="N230" s="154" t="s">
        <v>42</v>
      </c>
      <c r="O230" s="59"/>
      <c r="P230" s="155">
        <f>O230*H230</f>
        <v>0</v>
      </c>
      <c r="Q230" s="155">
        <v>4.6000000000000001E-4</v>
      </c>
      <c r="R230" s="155">
        <f>Q230*H230</f>
        <v>5.5259799999999998E-2</v>
      </c>
      <c r="S230" s="155">
        <v>0</v>
      </c>
      <c r="T230" s="156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57" t="s">
        <v>170</v>
      </c>
      <c r="AT230" s="157" t="s">
        <v>165</v>
      </c>
      <c r="AU230" s="157" t="s">
        <v>88</v>
      </c>
      <c r="AY230" s="18" t="s">
        <v>163</v>
      </c>
      <c r="BE230" s="158">
        <f>IF(N230="základní",J230,0)</f>
        <v>0</v>
      </c>
      <c r="BF230" s="158">
        <f>IF(N230="snížená",J230,0)</f>
        <v>0</v>
      </c>
      <c r="BG230" s="158">
        <f>IF(N230="zákl. přenesená",J230,0)</f>
        <v>0</v>
      </c>
      <c r="BH230" s="158">
        <f>IF(N230="sníž. přenesená",J230,0)</f>
        <v>0</v>
      </c>
      <c r="BI230" s="158">
        <f>IF(N230="nulová",J230,0)</f>
        <v>0</v>
      </c>
      <c r="BJ230" s="18" t="s">
        <v>85</v>
      </c>
      <c r="BK230" s="158">
        <f>ROUND(I230*H230,2)</f>
        <v>0</v>
      </c>
      <c r="BL230" s="18" t="s">
        <v>170</v>
      </c>
      <c r="BM230" s="157" t="s">
        <v>627</v>
      </c>
    </row>
    <row r="231" spans="1:65" s="15" customFormat="1" ht="11.25">
      <c r="B231" s="176"/>
      <c r="D231" s="160" t="s">
        <v>172</v>
      </c>
      <c r="E231" s="177" t="s">
        <v>1</v>
      </c>
      <c r="F231" s="178" t="s">
        <v>606</v>
      </c>
      <c r="H231" s="177" t="s">
        <v>1</v>
      </c>
      <c r="I231" s="179"/>
      <c r="L231" s="176"/>
      <c r="M231" s="180"/>
      <c r="N231" s="181"/>
      <c r="O231" s="181"/>
      <c r="P231" s="181"/>
      <c r="Q231" s="181"/>
      <c r="R231" s="181"/>
      <c r="S231" s="181"/>
      <c r="T231" s="182"/>
      <c r="AT231" s="177" t="s">
        <v>172</v>
      </c>
      <c r="AU231" s="177" t="s">
        <v>88</v>
      </c>
      <c r="AV231" s="15" t="s">
        <v>85</v>
      </c>
      <c r="AW231" s="15" t="s">
        <v>32</v>
      </c>
      <c r="AX231" s="15" t="s">
        <v>77</v>
      </c>
      <c r="AY231" s="177" t="s">
        <v>163</v>
      </c>
    </row>
    <row r="232" spans="1:65" s="13" customFormat="1" ht="11.25">
      <c r="B232" s="159"/>
      <c r="D232" s="160" t="s">
        <v>172</v>
      </c>
      <c r="E232" s="161" t="s">
        <v>1</v>
      </c>
      <c r="F232" s="162" t="s">
        <v>607</v>
      </c>
      <c r="H232" s="163">
        <v>16.329999999999998</v>
      </c>
      <c r="I232" s="164"/>
      <c r="L232" s="159"/>
      <c r="M232" s="165"/>
      <c r="N232" s="166"/>
      <c r="O232" s="166"/>
      <c r="P232" s="166"/>
      <c r="Q232" s="166"/>
      <c r="R232" s="166"/>
      <c r="S232" s="166"/>
      <c r="T232" s="167"/>
      <c r="AT232" s="161" t="s">
        <v>172</v>
      </c>
      <c r="AU232" s="161" t="s">
        <v>88</v>
      </c>
      <c r="AV232" s="13" t="s">
        <v>88</v>
      </c>
      <c r="AW232" s="13" t="s">
        <v>32</v>
      </c>
      <c r="AX232" s="13" t="s">
        <v>77</v>
      </c>
      <c r="AY232" s="161" t="s">
        <v>163</v>
      </c>
    </row>
    <row r="233" spans="1:65" s="15" customFormat="1" ht="11.25">
      <c r="B233" s="176"/>
      <c r="D233" s="160" t="s">
        <v>172</v>
      </c>
      <c r="E233" s="177" t="s">
        <v>1</v>
      </c>
      <c r="F233" s="178" t="s">
        <v>608</v>
      </c>
      <c r="H233" s="177" t="s">
        <v>1</v>
      </c>
      <c r="I233" s="179"/>
      <c r="L233" s="176"/>
      <c r="M233" s="180"/>
      <c r="N233" s="181"/>
      <c r="O233" s="181"/>
      <c r="P233" s="181"/>
      <c r="Q233" s="181"/>
      <c r="R233" s="181"/>
      <c r="S233" s="181"/>
      <c r="T233" s="182"/>
      <c r="AT233" s="177" t="s">
        <v>172</v>
      </c>
      <c r="AU233" s="177" t="s">
        <v>88</v>
      </c>
      <c r="AV233" s="15" t="s">
        <v>85</v>
      </c>
      <c r="AW233" s="15" t="s">
        <v>32</v>
      </c>
      <c r="AX233" s="15" t="s">
        <v>77</v>
      </c>
      <c r="AY233" s="177" t="s">
        <v>163</v>
      </c>
    </row>
    <row r="234" spans="1:65" s="13" customFormat="1" ht="11.25">
      <c r="B234" s="159"/>
      <c r="D234" s="160" t="s">
        <v>172</v>
      </c>
      <c r="E234" s="161" t="s">
        <v>1</v>
      </c>
      <c r="F234" s="162" t="s">
        <v>609</v>
      </c>
      <c r="H234" s="163">
        <v>53.4</v>
      </c>
      <c r="I234" s="164"/>
      <c r="L234" s="159"/>
      <c r="M234" s="165"/>
      <c r="N234" s="166"/>
      <c r="O234" s="166"/>
      <c r="P234" s="166"/>
      <c r="Q234" s="166"/>
      <c r="R234" s="166"/>
      <c r="S234" s="166"/>
      <c r="T234" s="167"/>
      <c r="AT234" s="161" t="s">
        <v>172</v>
      </c>
      <c r="AU234" s="161" t="s">
        <v>88</v>
      </c>
      <c r="AV234" s="13" t="s">
        <v>88</v>
      </c>
      <c r="AW234" s="13" t="s">
        <v>32</v>
      </c>
      <c r="AX234" s="13" t="s">
        <v>77</v>
      </c>
      <c r="AY234" s="161" t="s">
        <v>163</v>
      </c>
    </row>
    <row r="235" spans="1:65" s="15" customFormat="1" ht="11.25">
      <c r="B235" s="176"/>
      <c r="D235" s="160" t="s">
        <v>172</v>
      </c>
      <c r="E235" s="177" t="s">
        <v>1</v>
      </c>
      <c r="F235" s="178" t="s">
        <v>610</v>
      </c>
      <c r="H235" s="177" t="s">
        <v>1</v>
      </c>
      <c r="I235" s="179"/>
      <c r="L235" s="176"/>
      <c r="M235" s="180"/>
      <c r="N235" s="181"/>
      <c r="O235" s="181"/>
      <c r="P235" s="181"/>
      <c r="Q235" s="181"/>
      <c r="R235" s="181"/>
      <c r="S235" s="181"/>
      <c r="T235" s="182"/>
      <c r="AT235" s="177" t="s">
        <v>172</v>
      </c>
      <c r="AU235" s="177" t="s">
        <v>88</v>
      </c>
      <c r="AV235" s="15" t="s">
        <v>85</v>
      </c>
      <c r="AW235" s="15" t="s">
        <v>32</v>
      </c>
      <c r="AX235" s="15" t="s">
        <v>77</v>
      </c>
      <c r="AY235" s="177" t="s">
        <v>163</v>
      </c>
    </row>
    <row r="236" spans="1:65" s="13" customFormat="1" ht="11.25">
      <c r="B236" s="159"/>
      <c r="D236" s="160" t="s">
        <v>172</v>
      </c>
      <c r="E236" s="161" t="s">
        <v>1</v>
      </c>
      <c r="F236" s="162" t="s">
        <v>611</v>
      </c>
      <c r="H236" s="163">
        <v>50.4</v>
      </c>
      <c r="I236" s="164"/>
      <c r="L236" s="159"/>
      <c r="M236" s="165"/>
      <c r="N236" s="166"/>
      <c r="O236" s="166"/>
      <c r="P236" s="166"/>
      <c r="Q236" s="166"/>
      <c r="R236" s="166"/>
      <c r="S236" s="166"/>
      <c r="T236" s="167"/>
      <c r="AT236" s="161" t="s">
        <v>172</v>
      </c>
      <c r="AU236" s="161" t="s">
        <v>88</v>
      </c>
      <c r="AV236" s="13" t="s">
        <v>88</v>
      </c>
      <c r="AW236" s="13" t="s">
        <v>32</v>
      </c>
      <c r="AX236" s="13" t="s">
        <v>77</v>
      </c>
      <c r="AY236" s="161" t="s">
        <v>163</v>
      </c>
    </row>
    <row r="237" spans="1:65" s="14" customFormat="1" ht="11.25">
      <c r="B237" s="168"/>
      <c r="D237" s="160" t="s">
        <v>172</v>
      </c>
      <c r="E237" s="169" t="s">
        <v>1</v>
      </c>
      <c r="F237" s="170" t="s">
        <v>173</v>
      </c>
      <c r="H237" s="171">
        <v>120.13</v>
      </c>
      <c r="I237" s="172"/>
      <c r="L237" s="168"/>
      <c r="M237" s="173"/>
      <c r="N237" s="174"/>
      <c r="O237" s="174"/>
      <c r="P237" s="174"/>
      <c r="Q237" s="174"/>
      <c r="R237" s="174"/>
      <c r="S237" s="174"/>
      <c r="T237" s="175"/>
      <c r="AT237" s="169" t="s">
        <v>172</v>
      </c>
      <c r="AU237" s="169" t="s">
        <v>88</v>
      </c>
      <c r="AV237" s="14" t="s">
        <v>170</v>
      </c>
      <c r="AW237" s="14" t="s">
        <v>32</v>
      </c>
      <c r="AX237" s="14" t="s">
        <v>85</v>
      </c>
      <c r="AY237" s="169" t="s">
        <v>163</v>
      </c>
    </row>
    <row r="238" spans="1:65" s="2" customFormat="1" ht="14.45" customHeight="1">
      <c r="A238" s="33"/>
      <c r="B238" s="145"/>
      <c r="C238" s="146" t="s">
        <v>345</v>
      </c>
      <c r="D238" s="146" t="s">
        <v>165</v>
      </c>
      <c r="E238" s="147" t="s">
        <v>628</v>
      </c>
      <c r="F238" s="148" t="s">
        <v>629</v>
      </c>
      <c r="G238" s="149" t="s">
        <v>258</v>
      </c>
      <c r="H238" s="150">
        <v>120.13</v>
      </c>
      <c r="I238" s="151"/>
      <c r="J238" s="152">
        <f>ROUND(I238*H238,2)</f>
        <v>0</v>
      </c>
      <c r="K238" s="148" t="s">
        <v>169</v>
      </c>
      <c r="L238" s="34"/>
      <c r="M238" s="153" t="s">
        <v>1</v>
      </c>
      <c r="N238" s="154" t="s">
        <v>42</v>
      </c>
      <c r="O238" s="59"/>
      <c r="P238" s="155">
        <f>O238*H238</f>
        <v>0</v>
      </c>
      <c r="Q238" s="155">
        <v>0</v>
      </c>
      <c r="R238" s="155">
        <f>Q238*H238</f>
        <v>0</v>
      </c>
      <c r="S238" s="155">
        <v>0</v>
      </c>
      <c r="T238" s="156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57" t="s">
        <v>170</v>
      </c>
      <c r="AT238" s="157" t="s">
        <v>165</v>
      </c>
      <c r="AU238" s="157" t="s">
        <v>88</v>
      </c>
      <c r="AY238" s="18" t="s">
        <v>163</v>
      </c>
      <c r="BE238" s="158">
        <f>IF(N238="základní",J238,0)</f>
        <v>0</v>
      </c>
      <c r="BF238" s="158">
        <f>IF(N238="snížená",J238,0)</f>
        <v>0</v>
      </c>
      <c r="BG238" s="158">
        <f>IF(N238="zákl. přenesená",J238,0)</f>
        <v>0</v>
      </c>
      <c r="BH238" s="158">
        <f>IF(N238="sníž. přenesená",J238,0)</f>
        <v>0</v>
      </c>
      <c r="BI238" s="158">
        <f>IF(N238="nulová",J238,0)</f>
        <v>0</v>
      </c>
      <c r="BJ238" s="18" t="s">
        <v>85</v>
      </c>
      <c r="BK238" s="158">
        <f>ROUND(I238*H238,2)</f>
        <v>0</v>
      </c>
      <c r="BL238" s="18" t="s">
        <v>170</v>
      </c>
      <c r="BM238" s="157" t="s">
        <v>630</v>
      </c>
    </row>
    <row r="239" spans="1:65" s="2" customFormat="1" ht="14.45" customHeight="1">
      <c r="A239" s="33"/>
      <c r="B239" s="145"/>
      <c r="C239" s="146" t="s">
        <v>361</v>
      </c>
      <c r="D239" s="146" t="s">
        <v>165</v>
      </c>
      <c r="E239" s="147" t="s">
        <v>401</v>
      </c>
      <c r="F239" s="148" t="s">
        <v>402</v>
      </c>
      <c r="G239" s="149" t="s">
        <v>258</v>
      </c>
      <c r="H239" s="150">
        <v>5.84</v>
      </c>
      <c r="I239" s="151"/>
      <c r="J239" s="152">
        <f>ROUND(I239*H239,2)</f>
        <v>0</v>
      </c>
      <c r="K239" s="148" t="s">
        <v>169</v>
      </c>
      <c r="L239" s="34"/>
      <c r="M239" s="153" t="s">
        <v>1</v>
      </c>
      <c r="N239" s="154" t="s">
        <v>42</v>
      </c>
      <c r="O239" s="59"/>
      <c r="P239" s="155">
        <f>O239*H239</f>
        <v>0</v>
      </c>
      <c r="Q239" s="155">
        <v>0</v>
      </c>
      <c r="R239" s="155">
        <f>Q239*H239</f>
        <v>0</v>
      </c>
      <c r="S239" s="155">
        <v>0</v>
      </c>
      <c r="T239" s="156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57" t="s">
        <v>170</v>
      </c>
      <c r="AT239" s="157" t="s">
        <v>165</v>
      </c>
      <c r="AU239" s="157" t="s">
        <v>88</v>
      </c>
      <c r="AY239" s="18" t="s">
        <v>163</v>
      </c>
      <c r="BE239" s="158">
        <f>IF(N239="základní",J239,0)</f>
        <v>0</v>
      </c>
      <c r="BF239" s="158">
        <f>IF(N239="snížená",J239,0)</f>
        <v>0</v>
      </c>
      <c r="BG239" s="158">
        <f>IF(N239="zákl. přenesená",J239,0)</f>
        <v>0</v>
      </c>
      <c r="BH239" s="158">
        <f>IF(N239="sníž. přenesená",J239,0)</f>
        <v>0</v>
      </c>
      <c r="BI239" s="158">
        <f>IF(N239="nulová",J239,0)</f>
        <v>0</v>
      </c>
      <c r="BJ239" s="18" t="s">
        <v>85</v>
      </c>
      <c r="BK239" s="158">
        <f>ROUND(I239*H239,2)</f>
        <v>0</v>
      </c>
      <c r="BL239" s="18" t="s">
        <v>170</v>
      </c>
      <c r="BM239" s="157" t="s">
        <v>631</v>
      </c>
    </row>
    <row r="240" spans="1:65" s="15" customFormat="1" ht="11.25">
      <c r="B240" s="176"/>
      <c r="D240" s="160" t="s">
        <v>172</v>
      </c>
      <c r="E240" s="177" t="s">
        <v>1</v>
      </c>
      <c r="F240" s="178" t="s">
        <v>632</v>
      </c>
      <c r="H240" s="177" t="s">
        <v>1</v>
      </c>
      <c r="I240" s="179"/>
      <c r="L240" s="176"/>
      <c r="M240" s="180"/>
      <c r="N240" s="181"/>
      <c r="O240" s="181"/>
      <c r="P240" s="181"/>
      <c r="Q240" s="181"/>
      <c r="R240" s="181"/>
      <c r="S240" s="181"/>
      <c r="T240" s="182"/>
      <c r="AT240" s="177" t="s">
        <v>172</v>
      </c>
      <c r="AU240" s="177" t="s">
        <v>88</v>
      </c>
      <c r="AV240" s="15" t="s">
        <v>85</v>
      </c>
      <c r="AW240" s="15" t="s">
        <v>32</v>
      </c>
      <c r="AX240" s="15" t="s">
        <v>77</v>
      </c>
      <c r="AY240" s="177" t="s">
        <v>163</v>
      </c>
    </row>
    <row r="241" spans="1:65" s="13" customFormat="1" ht="11.25">
      <c r="B241" s="159"/>
      <c r="D241" s="160" t="s">
        <v>172</v>
      </c>
      <c r="E241" s="161" t="s">
        <v>1</v>
      </c>
      <c r="F241" s="162" t="s">
        <v>633</v>
      </c>
      <c r="H241" s="163">
        <v>5.84</v>
      </c>
      <c r="I241" s="164"/>
      <c r="L241" s="159"/>
      <c r="M241" s="165"/>
      <c r="N241" s="166"/>
      <c r="O241" s="166"/>
      <c r="P241" s="166"/>
      <c r="Q241" s="166"/>
      <c r="R241" s="166"/>
      <c r="S241" s="166"/>
      <c r="T241" s="167"/>
      <c r="AT241" s="161" t="s">
        <v>172</v>
      </c>
      <c r="AU241" s="161" t="s">
        <v>88</v>
      </c>
      <c r="AV241" s="13" t="s">
        <v>88</v>
      </c>
      <c r="AW241" s="13" t="s">
        <v>32</v>
      </c>
      <c r="AX241" s="13" t="s">
        <v>77</v>
      </c>
      <c r="AY241" s="161" t="s">
        <v>163</v>
      </c>
    </row>
    <row r="242" spans="1:65" s="14" customFormat="1" ht="11.25">
      <c r="B242" s="168"/>
      <c r="D242" s="160" t="s">
        <v>172</v>
      </c>
      <c r="E242" s="169" t="s">
        <v>569</v>
      </c>
      <c r="F242" s="170" t="s">
        <v>173</v>
      </c>
      <c r="H242" s="171">
        <v>5.84</v>
      </c>
      <c r="I242" s="172"/>
      <c r="L242" s="168"/>
      <c r="M242" s="173"/>
      <c r="N242" s="174"/>
      <c r="O242" s="174"/>
      <c r="P242" s="174"/>
      <c r="Q242" s="174"/>
      <c r="R242" s="174"/>
      <c r="S242" s="174"/>
      <c r="T242" s="175"/>
      <c r="AT242" s="169" t="s">
        <v>172</v>
      </c>
      <c r="AU242" s="169" t="s">
        <v>88</v>
      </c>
      <c r="AV242" s="14" t="s">
        <v>170</v>
      </c>
      <c r="AW242" s="14" t="s">
        <v>32</v>
      </c>
      <c r="AX242" s="14" t="s">
        <v>85</v>
      </c>
      <c r="AY242" s="169" t="s">
        <v>163</v>
      </c>
    </row>
    <row r="243" spans="1:65" s="13" customFormat="1" ht="11.25">
      <c r="B243" s="159"/>
      <c r="D243" s="160" t="s">
        <v>172</v>
      </c>
      <c r="E243" s="161" t="s">
        <v>1</v>
      </c>
      <c r="F243" s="162" t="s">
        <v>634</v>
      </c>
      <c r="H243" s="163">
        <v>4.0880000000000001</v>
      </c>
      <c r="I243" s="164"/>
      <c r="L243" s="159"/>
      <c r="M243" s="165"/>
      <c r="N243" s="166"/>
      <c r="O243" s="166"/>
      <c r="P243" s="166"/>
      <c r="Q243" s="166"/>
      <c r="R243" s="166"/>
      <c r="S243" s="166"/>
      <c r="T243" s="167"/>
      <c r="AT243" s="161" t="s">
        <v>172</v>
      </c>
      <c r="AU243" s="161" t="s">
        <v>88</v>
      </c>
      <c r="AV243" s="13" t="s">
        <v>88</v>
      </c>
      <c r="AW243" s="13" t="s">
        <v>32</v>
      </c>
      <c r="AX243" s="13" t="s">
        <v>77</v>
      </c>
      <c r="AY243" s="161" t="s">
        <v>163</v>
      </c>
    </row>
    <row r="244" spans="1:65" s="2" customFormat="1" ht="14.45" customHeight="1">
      <c r="A244" s="33"/>
      <c r="B244" s="145"/>
      <c r="C244" s="146" t="s">
        <v>376</v>
      </c>
      <c r="D244" s="146" t="s">
        <v>165</v>
      </c>
      <c r="E244" s="147" t="s">
        <v>635</v>
      </c>
      <c r="F244" s="148" t="s">
        <v>636</v>
      </c>
      <c r="G244" s="149" t="s">
        <v>258</v>
      </c>
      <c r="H244" s="150">
        <v>1.752</v>
      </c>
      <c r="I244" s="151"/>
      <c r="J244" s="152">
        <f>ROUND(I244*H244,2)</f>
        <v>0</v>
      </c>
      <c r="K244" s="148" t="s">
        <v>169</v>
      </c>
      <c r="L244" s="34"/>
      <c r="M244" s="153" t="s">
        <v>1</v>
      </c>
      <c r="N244" s="154" t="s">
        <v>42</v>
      </c>
      <c r="O244" s="59"/>
      <c r="P244" s="155">
        <f>O244*H244</f>
        <v>0</v>
      </c>
      <c r="Q244" s="155">
        <v>0</v>
      </c>
      <c r="R244" s="155">
        <f>Q244*H244</f>
        <v>0</v>
      </c>
      <c r="S244" s="155">
        <v>0</v>
      </c>
      <c r="T244" s="156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57" t="s">
        <v>170</v>
      </c>
      <c r="AT244" s="157" t="s">
        <v>165</v>
      </c>
      <c r="AU244" s="157" t="s">
        <v>88</v>
      </c>
      <c r="AY244" s="18" t="s">
        <v>163</v>
      </c>
      <c r="BE244" s="158">
        <f>IF(N244="základní",J244,0)</f>
        <v>0</v>
      </c>
      <c r="BF244" s="158">
        <f>IF(N244="snížená",J244,0)</f>
        <v>0</v>
      </c>
      <c r="BG244" s="158">
        <f>IF(N244="zákl. přenesená",J244,0)</f>
        <v>0</v>
      </c>
      <c r="BH244" s="158">
        <f>IF(N244="sníž. přenesená",J244,0)</f>
        <v>0</v>
      </c>
      <c r="BI244" s="158">
        <f>IF(N244="nulová",J244,0)</f>
        <v>0</v>
      </c>
      <c r="BJ244" s="18" t="s">
        <v>85</v>
      </c>
      <c r="BK244" s="158">
        <f>ROUND(I244*H244,2)</f>
        <v>0</v>
      </c>
      <c r="BL244" s="18" t="s">
        <v>170</v>
      </c>
      <c r="BM244" s="157" t="s">
        <v>637</v>
      </c>
    </row>
    <row r="245" spans="1:65" s="13" customFormat="1" ht="11.25">
      <c r="B245" s="159"/>
      <c r="D245" s="160" t="s">
        <v>172</v>
      </c>
      <c r="E245" s="161" t="s">
        <v>1</v>
      </c>
      <c r="F245" s="162" t="s">
        <v>638</v>
      </c>
      <c r="H245" s="163">
        <v>1.752</v>
      </c>
      <c r="I245" s="164"/>
      <c r="L245" s="159"/>
      <c r="M245" s="165"/>
      <c r="N245" s="166"/>
      <c r="O245" s="166"/>
      <c r="P245" s="166"/>
      <c r="Q245" s="166"/>
      <c r="R245" s="166"/>
      <c r="S245" s="166"/>
      <c r="T245" s="167"/>
      <c r="AT245" s="161" t="s">
        <v>172</v>
      </c>
      <c r="AU245" s="161" t="s">
        <v>88</v>
      </c>
      <c r="AV245" s="13" t="s">
        <v>88</v>
      </c>
      <c r="AW245" s="13" t="s">
        <v>32</v>
      </c>
      <c r="AX245" s="13" t="s">
        <v>85</v>
      </c>
      <c r="AY245" s="161" t="s">
        <v>163</v>
      </c>
    </row>
    <row r="246" spans="1:65" s="2" customFormat="1" ht="14.45" customHeight="1">
      <c r="A246" s="33"/>
      <c r="B246" s="145"/>
      <c r="C246" s="146" t="s">
        <v>381</v>
      </c>
      <c r="D246" s="146" t="s">
        <v>165</v>
      </c>
      <c r="E246" s="147" t="s">
        <v>317</v>
      </c>
      <c r="F246" s="148" t="s">
        <v>318</v>
      </c>
      <c r="G246" s="149" t="s">
        <v>258</v>
      </c>
      <c r="H246" s="150">
        <v>52.923000000000002</v>
      </c>
      <c r="I246" s="151"/>
      <c r="J246" s="152">
        <f>ROUND(I246*H246,2)</f>
        <v>0</v>
      </c>
      <c r="K246" s="148" t="s">
        <v>169</v>
      </c>
      <c r="L246" s="34"/>
      <c r="M246" s="153" t="s">
        <v>1</v>
      </c>
      <c r="N246" s="154" t="s">
        <v>42</v>
      </c>
      <c r="O246" s="59"/>
      <c r="P246" s="155">
        <f>O246*H246</f>
        <v>0</v>
      </c>
      <c r="Q246" s="155">
        <v>0</v>
      </c>
      <c r="R246" s="155">
        <f>Q246*H246</f>
        <v>0</v>
      </c>
      <c r="S246" s="155">
        <v>0</v>
      </c>
      <c r="T246" s="156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57" t="s">
        <v>170</v>
      </c>
      <c r="AT246" s="157" t="s">
        <v>165</v>
      </c>
      <c r="AU246" s="157" t="s">
        <v>88</v>
      </c>
      <c r="AY246" s="18" t="s">
        <v>163</v>
      </c>
      <c r="BE246" s="158">
        <f>IF(N246="základní",J246,0)</f>
        <v>0</v>
      </c>
      <c r="BF246" s="158">
        <f>IF(N246="snížená",J246,0)</f>
        <v>0</v>
      </c>
      <c r="BG246" s="158">
        <f>IF(N246="zákl. přenesená",J246,0)</f>
        <v>0</v>
      </c>
      <c r="BH246" s="158">
        <f>IF(N246="sníž. přenesená",J246,0)</f>
        <v>0</v>
      </c>
      <c r="BI246" s="158">
        <f>IF(N246="nulová",J246,0)</f>
        <v>0</v>
      </c>
      <c r="BJ246" s="18" t="s">
        <v>85</v>
      </c>
      <c r="BK246" s="158">
        <f>ROUND(I246*H246,2)</f>
        <v>0</v>
      </c>
      <c r="BL246" s="18" t="s">
        <v>170</v>
      </c>
      <c r="BM246" s="157" t="s">
        <v>319</v>
      </c>
    </row>
    <row r="247" spans="1:65" s="15" customFormat="1" ht="11.25">
      <c r="B247" s="176"/>
      <c r="D247" s="160" t="s">
        <v>172</v>
      </c>
      <c r="E247" s="177" t="s">
        <v>1</v>
      </c>
      <c r="F247" s="178" t="s">
        <v>320</v>
      </c>
      <c r="H247" s="177" t="s">
        <v>1</v>
      </c>
      <c r="I247" s="179"/>
      <c r="L247" s="176"/>
      <c r="M247" s="180"/>
      <c r="N247" s="181"/>
      <c r="O247" s="181"/>
      <c r="P247" s="181"/>
      <c r="Q247" s="181"/>
      <c r="R247" s="181"/>
      <c r="S247" s="181"/>
      <c r="T247" s="182"/>
      <c r="AT247" s="177" t="s">
        <v>172</v>
      </c>
      <c r="AU247" s="177" t="s">
        <v>88</v>
      </c>
      <c r="AV247" s="15" t="s">
        <v>85</v>
      </c>
      <c r="AW247" s="15" t="s">
        <v>32</v>
      </c>
      <c r="AX247" s="15" t="s">
        <v>77</v>
      </c>
      <c r="AY247" s="177" t="s">
        <v>163</v>
      </c>
    </row>
    <row r="248" spans="1:65" s="13" customFormat="1" ht="11.25">
      <c r="B248" s="159"/>
      <c r="D248" s="160" t="s">
        <v>172</v>
      </c>
      <c r="E248" s="161" t="s">
        <v>1</v>
      </c>
      <c r="F248" s="162" t="s">
        <v>321</v>
      </c>
      <c r="H248" s="163">
        <v>174.55199999999999</v>
      </c>
      <c r="I248" s="164"/>
      <c r="L248" s="159"/>
      <c r="M248" s="165"/>
      <c r="N248" s="166"/>
      <c r="O248" s="166"/>
      <c r="P248" s="166"/>
      <c r="Q248" s="166"/>
      <c r="R248" s="166"/>
      <c r="S248" s="166"/>
      <c r="T248" s="167"/>
      <c r="AT248" s="161" t="s">
        <v>172</v>
      </c>
      <c r="AU248" s="161" t="s">
        <v>88</v>
      </c>
      <c r="AV248" s="13" t="s">
        <v>88</v>
      </c>
      <c r="AW248" s="13" t="s">
        <v>32</v>
      </c>
      <c r="AX248" s="13" t="s">
        <v>77</v>
      </c>
      <c r="AY248" s="161" t="s">
        <v>163</v>
      </c>
    </row>
    <row r="249" spans="1:65" s="13" customFormat="1" ht="11.25">
      <c r="B249" s="159"/>
      <c r="D249" s="160" t="s">
        <v>172</v>
      </c>
      <c r="E249" s="161" t="s">
        <v>1</v>
      </c>
      <c r="F249" s="162" t="s">
        <v>639</v>
      </c>
      <c r="H249" s="163">
        <v>5.84</v>
      </c>
      <c r="I249" s="164"/>
      <c r="L249" s="159"/>
      <c r="M249" s="165"/>
      <c r="N249" s="166"/>
      <c r="O249" s="166"/>
      <c r="P249" s="166"/>
      <c r="Q249" s="166"/>
      <c r="R249" s="166"/>
      <c r="S249" s="166"/>
      <c r="T249" s="167"/>
      <c r="AT249" s="161" t="s">
        <v>172</v>
      </c>
      <c r="AU249" s="161" t="s">
        <v>88</v>
      </c>
      <c r="AV249" s="13" t="s">
        <v>88</v>
      </c>
      <c r="AW249" s="13" t="s">
        <v>32</v>
      </c>
      <c r="AX249" s="13" t="s">
        <v>77</v>
      </c>
      <c r="AY249" s="161" t="s">
        <v>163</v>
      </c>
    </row>
    <row r="250" spans="1:65" s="15" customFormat="1" ht="11.25">
      <c r="B250" s="176"/>
      <c r="D250" s="160" t="s">
        <v>172</v>
      </c>
      <c r="E250" s="177" t="s">
        <v>1</v>
      </c>
      <c r="F250" s="178" t="s">
        <v>322</v>
      </c>
      <c r="H250" s="177" t="s">
        <v>1</v>
      </c>
      <c r="I250" s="179"/>
      <c r="L250" s="176"/>
      <c r="M250" s="180"/>
      <c r="N250" s="181"/>
      <c r="O250" s="181"/>
      <c r="P250" s="181"/>
      <c r="Q250" s="181"/>
      <c r="R250" s="181"/>
      <c r="S250" s="181"/>
      <c r="T250" s="182"/>
      <c r="AT250" s="177" t="s">
        <v>172</v>
      </c>
      <c r="AU250" s="177" t="s">
        <v>88</v>
      </c>
      <c r="AV250" s="15" t="s">
        <v>85</v>
      </c>
      <c r="AW250" s="15" t="s">
        <v>32</v>
      </c>
      <c r="AX250" s="15" t="s">
        <v>77</v>
      </c>
      <c r="AY250" s="177" t="s">
        <v>163</v>
      </c>
    </row>
    <row r="251" spans="1:65" s="13" customFormat="1" ht="11.25">
      <c r="B251" s="159"/>
      <c r="D251" s="160" t="s">
        <v>172</v>
      </c>
      <c r="E251" s="161" t="s">
        <v>1</v>
      </c>
      <c r="F251" s="162" t="s">
        <v>323</v>
      </c>
      <c r="H251" s="163">
        <v>-104.788</v>
      </c>
      <c r="I251" s="164"/>
      <c r="L251" s="159"/>
      <c r="M251" s="165"/>
      <c r="N251" s="166"/>
      <c r="O251" s="166"/>
      <c r="P251" s="166"/>
      <c r="Q251" s="166"/>
      <c r="R251" s="166"/>
      <c r="S251" s="166"/>
      <c r="T251" s="167"/>
      <c r="AT251" s="161" t="s">
        <v>172</v>
      </c>
      <c r="AU251" s="161" t="s">
        <v>88</v>
      </c>
      <c r="AV251" s="13" t="s">
        <v>88</v>
      </c>
      <c r="AW251" s="13" t="s">
        <v>32</v>
      </c>
      <c r="AX251" s="13" t="s">
        <v>77</v>
      </c>
      <c r="AY251" s="161" t="s">
        <v>163</v>
      </c>
    </row>
    <row r="252" spans="1:65" s="14" customFormat="1" ht="11.25">
      <c r="B252" s="168"/>
      <c r="D252" s="160" t="s">
        <v>172</v>
      </c>
      <c r="E252" s="169" t="s">
        <v>112</v>
      </c>
      <c r="F252" s="170" t="s">
        <v>173</v>
      </c>
      <c r="H252" s="171">
        <v>75.603999999999999</v>
      </c>
      <c r="I252" s="172"/>
      <c r="L252" s="168"/>
      <c r="M252" s="173"/>
      <c r="N252" s="174"/>
      <c r="O252" s="174"/>
      <c r="P252" s="174"/>
      <c r="Q252" s="174"/>
      <c r="R252" s="174"/>
      <c r="S252" s="174"/>
      <c r="T252" s="175"/>
      <c r="AT252" s="169" t="s">
        <v>172</v>
      </c>
      <c r="AU252" s="169" t="s">
        <v>88</v>
      </c>
      <c r="AV252" s="14" t="s">
        <v>170</v>
      </c>
      <c r="AW252" s="14" t="s">
        <v>32</v>
      </c>
      <c r="AX252" s="14" t="s">
        <v>77</v>
      </c>
      <c r="AY252" s="169" t="s">
        <v>163</v>
      </c>
    </row>
    <row r="253" spans="1:65" s="15" customFormat="1" ht="11.25">
      <c r="B253" s="176"/>
      <c r="D253" s="160" t="s">
        <v>172</v>
      </c>
      <c r="E253" s="177" t="s">
        <v>1</v>
      </c>
      <c r="F253" s="178" t="s">
        <v>324</v>
      </c>
      <c r="H253" s="177" t="s">
        <v>1</v>
      </c>
      <c r="I253" s="179"/>
      <c r="L253" s="176"/>
      <c r="M253" s="180"/>
      <c r="N253" s="181"/>
      <c r="O253" s="181"/>
      <c r="P253" s="181"/>
      <c r="Q253" s="181"/>
      <c r="R253" s="181"/>
      <c r="S253" s="181"/>
      <c r="T253" s="182"/>
      <c r="AT253" s="177" t="s">
        <v>172</v>
      </c>
      <c r="AU253" s="177" t="s">
        <v>88</v>
      </c>
      <c r="AV253" s="15" t="s">
        <v>85</v>
      </c>
      <c r="AW253" s="15" t="s">
        <v>32</v>
      </c>
      <c r="AX253" s="15" t="s">
        <v>77</v>
      </c>
      <c r="AY253" s="177" t="s">
        <v>163</v>
      </c>
    </row>
    <row r="254" spans="1:65" s="13" customFormat="1" ht="11.25">
      <c r="B254" s="159"/>
      <c r="D254" s="160" t="s">
        <v>172</v>
      </c>
      <c r="E254" s="161" t="s">
        <v>1</v>
      </c>
      <c r="F254" s="162" t="s">
        <v>325</v>
      </c>
      <c r="H254" s="163">
        <v>52.923000000000002</v>
      </c>
      <c r="I254" s="164"/>
      <c r="L254" s="159"/>
      <c r="M254" s="165"/>
      <c r="N254" s="166"/>
      <c r="O254" s="166"/>
      <c r="P254" s="166"/>
      <c r="Q254" s="166"/>
      <c r="R254" s="166"/>
      <c r="S254" s="166"/>
      <c r="T254" s="167"/>
      <c r="AT254" s="161" t="s">
        <v>172</v>
      </c>
      <c r="AU254" s="161" t="s">
        <v>88</v>
      </c>
      <c r="AV254" s="13" t="s">
        <v>88</v>
      </c>
      <c r="AW254" s="13" t="s">
        <v>32</v>
      </c>
      <c r="AX254" s="13" t="s">
        <v>85</v>
      </c>
      <c r="AY254" s="161" t="s">
        <v>163</v>
      </c>
    </row>
    <row r="255" spans="1:65" s="2" customFormat="1" ht="24.2" customHeight="1">
      <c r="A255" s="33"/>
      <c r="B255" s="145"/>
      <c r="C255" s="146" t="s">
        <v>385</v>
      </c>
      <c r="D255" s="146" t="s">
        <v>165</v>
      </c>
      <c r="E255" s="147" t="s">
        <v>327</v>
      </c>
      <c r="F255" s="148" t="s">
        <v>328</v>
      </c>
      <c r="G255" s="149" t="s">
        <v>258</v>
      </c>
      <c r="H255" s="150">
        <v>158.768</v>
      </c>
      <c r="I255" s="151"/>
      <c r="J255" s="152">
        <f>ROUND(I255*H255,2)</f>
        <v>0</v>
      </c>
      <c r="K255" s="148" t="s">
        <v>169</v>
      </c>
      <c r="L255" s="34"/>
      <c r="M255" s="153" t="s">
        <v>1</v>
      </c>
      <c r="N255" s="154" t="s">
        <v>42</v>
      </c>
      <c r="O255" s="59"/>
      <c r="P255" s="155">
        <f>O255*H255</f>
        <v>0</v>
      </c>
      <c r="Q255" s="155">
        <v>0</v>
      </c>
      <c r="R255" s="155">
        <f>Q255*H255</f>
        <v>0</v>
      </c>
      <c r="S255" s="155">
        <v>0</v>
      </c>
      <c r="T255" s="156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57" t="s">
        <v>170</v>
      </c>
      <c r="AT255" s="157" t="s">
        <v>165</v>
      </c>
      <c r="AU255" s="157" t="s">
        <v>88</v>
      </c>
      <c r="AY255" s="18" t="s">
        <v>163</v>
      </c>
      <c r="BE255" s="158">
        <f>IF(N255="základní",J255,0)</f>
        <v>0</v>
      </c>
      <c r="BF255" s="158">
        <f>IF(N255="snížená",J255,0)</f>
        <v>0</v>
      </c>
      <c r="BG255" s="158">
        <f>IF(N255="zákl. přenesená",J255,0)</f>
        <v>0</v>
      </c>
      <c r="BH255" s="158">
        <f>IF(N255="sníž. přenesená",J255,0)</f>
        <v>0</v>
      </c>
      <c r="BI255" s="158">
        <f>IF(N255="nulová",J255,0)</f>
        <v>0</v>
      </c>
      <c r="BJ255" s="18" t="s">
        <v>85</v>
      </c>
      <c r="BK255" s="158">
        <f>ROUND(I255*H255,2)</f>
        <v>0</v>
      </c>
      <c r="BL255" s="18" t="s">
        <v>170</v>
      </c>
      <c r="BM255" s="157" t="s">
        <v>329</v>
      </c>
    </row>
    <row r="256" spans="1:65" s="13" customFormat="1" ht="11.25">
      <c r="B256" s="159"/>
      <c r="D256" s="160" t="s">
        <v>172</v>
      </c>
      <c r="E256" s="161" t="s">
        <v>1</v>
      </c>
      <c r="F256" s="162" t="s">
        <v>330</v>
      </c>
      <c r="H256" s="163">
        <v>158.768</v>
      </c>
      <c r="I256" s="164"/>
      <c r="L256" s="159"/>
      <c r="M256" s="165"/>
      <c r="N256" s="166"/>
      <c r="O256" s="166"/>
      <c r="P256" s="166"/>
      <c r="Q256" s="166"/>
      <c r="R256" s="166"/>
      <c r="S256" s="166"/>
      <c r="T256" s="167"/>
      <c r="AT256" s="161" t="s">
        <v>172</v>
      </c>
      <c r="AU256" s="161" t="s">
        <v>88</v>
      </c>
      <c r="AV256" s="13" t="s">
        <v>88</v>
      </c>
      <c r="AW256" s="13" t="s">
        <v>32</v>
      </c>
      <c r="AX256" s="13" t="s">
        <v>85</v>
      </c>
      <c r="AY256" s="161" t="s">
        <v>163</v>
      </c>
    </row>
    <row r="257" spans="1:65" s="2" customFormat="1" ht="14.45" customHeight="1">
      <c r="A257" s="33"/>
      <c r="B257" s="145"/>
      <c r="C257" s="146" t="s">
        <v>389</v>
      </c>
      <c r="D257" s="146" t="s">
        <v>165</v>
      </c>
      <c r="E257" s="147" t="s">
        <v>332</v>
      </c>
      <c r="F257" s="148" t="s">
        <v>333</v>
      </c>
      <c r="G257" s="149" t="s">
        <v>258</v>
      </c>
      <c r="H257" s="150">
        <v>22.681000000000001</v>
      </c>
      <c r="I257" s="151"/>
      <c r="J257" s="152">
        <f>ROUND(I257*H257,2)</f>
        <v>0</v>
      </c>
      <c r="K257" s="148" t="s">
        <v>169</v>
      </c>
      <c r="L257" s="34"/>
      <c r="M257" s="153" t="s">
        <v>1</v>
      </c>
      <c r="N257" s="154" t="s">
        <v>42</v>
      </c>
      <c r="O257" s="59"/>
      <c r="P257" s="155">
        <f>O257*H257</f>
        <v>0</v>
      </c>
      <c r="Q257" s="155">
        <v>0</v>
      </c>
      <c r="R257" s="155">
        <f>Q257*H257</f>
        <v>0</v>
      </c>
      <c r="S257" s="155">
        <v>0</v>
      </c>
      <c r="T257" s="156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57" t="s">
        <v>170</v>
      </c>
      <c r="AT257" s="157" t="s">
        <v>165</v>
      </c>
      <c r="AU257" s="157" t="s">
        <v>88</v>
      </c>
      <c r="AY257" s="18" t="s">
        <v>163</v>
      </c>
      <c r="BE257" s="158">
        <f>IF(N257="základní",J257,0)</f>
        <v>0</v>
      </c>
      <c r="BF257" s="158">
        <f>IF(N257="snížená",J257,0)</f>
        <v>0</v>
      </c>
      <c r="BG257" s="158">
        <f>IF(N257="zákl. přenesená",J257,0)</f>
        <v>0</v>
      </c>
      <c r="BH257" s="158">
        <f>IF(N257="sníž. přenesená",J257,0)</f>
        <v>0</v>
      </c>
      <c r="BI257" s="158">
        <f>IF(N257="nulová",J257,0)</f>
        <v>0</v>
      </c>
      <c r="BJ257" s="18" t="s">
        <v>85</v>
      </c>
      <c r="BK257" s="158">
        <f>ROUND(I257*H257,2)</f>
        <v>0</v>
      </c>
      <c r="BL257" s="18" t="s">
        <v>170</v>
      </c>
      <c r="BM257" s="157" t="s">
        <v>334</v>
      </c>
    </row>
    <row r="258" spans="1:65" s="13" customFormat="1" ht="11.25">
      <c r="B258" s="159"/>
      <c r="D258" s="160" t="s">
        <v>172</v>
      </c>
      <c r="E258" s="161" t="s">
        <v>1</v>
      </c>
      <c r="F258" s="162" t="s">
        <v>335</v>
      </c>
      <c r="H258" s="163">
        <v>22.681000000000001</v>
      </c>
      <c r="I258" s="164"/>
      <c r="L258" s="159"/>
      <c r="M258" s="165"/>
      <c r="N258" s="166"/>
      <c r="O258" s="166"/>
      <c r="P258" s="166"/>
      <c r="Q258" s="166"/>
      <c r="R258" s="166"/>
      <c r="S258" s="166"/>
      <c r="T258" s="167"/>
      <c r="AT258" s="161" t="s">
        <v>172</v>
      </c>
      <c r="AU258" s="161" t="s">
        <v>88</v>
      </c>
      <c r="AV258" s="13" t="s">
        <v>88</v>
      </c>
      <c r="AW258" s="13" t="s">
        <v>32</v>
      </c>
      <c r="AX258" s="13" t="s">
        <v>85</v>
      </c>
      <c r="AY258" s="161" t="s">
        <v>163</v>
      </c>
    </row>
    <row r="259" spans="1:65" s="2" customFormat="1" ht="24.2" customHeight="1">
      <c r="A259" s="33"/>
      <c r="B259" s="145"/>
      <c r="C259" s="146" t="s">
        <v>395</v>
      </c>
      <c r="D259" s="146" t="s">
        <v>165</v>
      </c>
      <c r="E259" s="147" t="s">
        <v>337</v>
      </c>
      <c r="F259" s="148" t="s">
        <v>338</v>
      </c>
      <c r="G259" s="149" t="s">
        <v>258</v>
      </c>
      <c r="H259" s="150">
        <v>68.043999999999997</v>
      </c>
      <c r="I259" s="151"/>
      <c r="J259" s="152">
        <f>ROUND(I259*H259,2)</f>
        <v>0</v>
      </c>
      <c r="K259" s="148" t="s">
        <v>169</v>
      </c>
      <c r="L259" s="34"/>
      <c r="M259" s="153" t="s">
        <v>1</v>
      </c>
      <c r="N259" s="154" t="s">
        <v>42</v>
      </c>
      <c r="O259" s="59"/>
      <c r="P259" s="155">
        <f>O259*H259</f>
        <v>0</v>
      </c>
      <c r="Q259" s="155">
        <v>0</v>
      </c>
      <c r="R259" s="155">
        <f>Q259*H259</f>
        <v>0</v>
      </c>
      <c r="S259" s="155">
        <v>0</v>
      </c>
      <c r="T259" s="156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57" t="s">
        <v>170</v>
      </c>
      <c r="AT259" s="157" t="s">
        <v>165</v>
      </c>
      <c r="AU259" s="157" t="s">
        <v>88</v>
      </c>
      <c r="AY259" s="18" t="s">
        <v>163</v>
      </c>
      <c r="BE259" s="158">
        <f>IF(N259="základní",J259,0)</f>
        <v>0</v>
      </c>
      <c r="BF259" s="158">
        <f>IF(N259="snížená",J259,0)</f>
        <v>0</v>
      </c>
      <c r="BG259" s="158">
        <f>IF(N259="zákl. přenesená",J259,0)</f>
        <v>0</v>
      </c>
      <c r="BH259" s="158">
        <f>IF(N259="sníž. přenesená",J259,0)</f>
        <v>0</v>
      </c>
      <c r="BI259" s="158">
        <f>IF(N259="nulová",J259,0)</f>
        <v>0</v>
      </c>
      <c r="BJ259" s="18" t="s">
        <v>85</v>
      </c>
      <c r="BK259" s="158">
        <f>ROUND(I259*H259,2)</f>
        <v>0</v>
      </c>
      <c r="BL259" s="18" t="s">
        <v>170</v>
      </c>
      <c r="BM259" s="157" t="s">
        <v>339</v>
      </c>
    </row>
    <row r="260" spans="1:65" s="13" customFormat="1" ht="11.25">
      <c r="B260" s="159"/>
      <c r="D260" s="160" t="s">
        <v>172</v>
      </c>
      <c r="E260" s="161" t="s">
        <v>1</v>
      </c>
      <c r="F260" s="162" t="s">
        <v>340</v>
      </c>
      <c r="H260" s="163">
        <v>68.043999999999997</v>
      </c>
      <c r="I260" s="164"/>
      <c r="L260" s="159"/>
      <c r="M260" s="165"/>
      <c r="N260" s="166"/>
      <c r="O260" s="166"/>
      <c r="P260" s="166"/>
      <c r="Q260" s="166"/>
      <c r="R260" s="166"/>
      <c r="S260" s="166"/>
      <c r="T260" s="167"/>
      <c r="AT260" s="161" t="s">
        <v>172</v>
      </c>
      <c r="AU260" s="161" t="s">
        <v>88</v>
      </c>
      <c r="AV260" s="13" t="s">
        <v>88</v>
      </c>
      <c r="AW260" s="13" t="s">
        <v>32</v>
      </c>
      <c r="AX260" s="13" t="s">
        <v>85</v>
      </c>
      <c r="AY260" s="161" t="s">
        <v>163</v>
      </c>
    </row>
    <row r="261" spans="1:65" s="2" customFormat="1" ht="14.45" customHeight="1">
      <c r="A261" s="33"/>
      <c r="B261" s="145"/>
      <c r="C261" s="146" t="s">
        <v>400</v>
      </c>
      <c r="D261" s="146" t="s">
        <v>165</v>
      </c>
      <c r="E261" s="147" t="s">
        <v>342</v>
      </c>
      <c r="F261" s="148" t="s">
        <v>343</v>
      </c>
      <c r="G261" s="149" t="s">
        <v>258</v>
      </c>
      <c r="H261" s="150">
        <v>75.603999999999999</v>
      </c>
      <c r="I261" s="151"/>
      <c r="J261" s="152">
        <f>ROUND(I261*H261,2)</f>
        <v>0</v>
      </c>
      <c r="K261" s="148" t="s">
        <v>221</v>
      </c>
      <c r="L261" s="34"/>
      <c r="M261" s="153" t="s">
        <v>1</v>
      </c>
      <c r="N261" s="154" t="s">
        <v>42</v>
      </c>
      <c r="O261" s="59"/>
      <c r="P261" s="155">
        <f>O261*H261</f>
        <v>0</v>
      </c>
      <c r="Q261" s="155">
        <v>0</v>
      </c>
      <c r="R261" s="155">
        <f>Q261*H261</f>
        <v>0</v>
      </c>
      <c r="S261" s="155">
        <v>0</v>
      </c>
      <c r="T261" s="156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57" t="s">
        <v>170</v>
      </c>
      <c r="AT261" s="157" t="s">
        <v>165</v>
      </c>
      <c r="AU261" s="157" t="s">
        <v>88</v>
      </c>
      <c r="AY261" s="18" t="s">
        <v>163</v>
      </c>
      <c r="BE261" s="158">
        <f>IF(N261="základní",J261,0)</f>
        <v>0</v>
      </c>
      <c r="BF261" s="158">
        <f>IF(N261="snížená",J261,0)</f>
        <v>0</v>
      </c>
      <c r="BG261" s="158">
        <f>IF(N261="zákl. přenesená",J261,0)</f>
        <v>0</v>
      </c>
      <c r="BH261" s="158">
        <f>IF(N261="sníž. přenesená",J261,0)</f>
        <v>0</v>
      </c>
      <c r="BI261" s="158">
        <f>IF(N261="nulová",J261,0)</f>
        <v>0</v>
      </c>
      <c r="BJ261" s="18" t="s">
        <v>85</v>
      </c>
      <c r="BK261" s="158">
        <f>ROUND(I261*H261,2)</f>
        <v>0</v>
      </c>
      <c r="BL261" s="18" t="s">
        <v>170</v>
      </c>
      <c r="BM261" s="157" t="s">
        <v>344</v>
      </c>
    </row>
    <row r="262" spans="1:65" s="13" customFormat="1" ht="11.25">
      <c r="B262" s="159"/>
      <c r="D262" s="160" t="s">
        <v>172</v>
      </c>
      <c r="E262" s="161" t="s">
        <v>1</v>
      </c>
      <c r="F262" s="162" t="s">
        <v>112</v>
      </c>
      <c r="H262" s="163">
        <v>75.603999999999999</v>
      </c>
      <c r="I262" s="164"/>
      <c r="L262" s="159"/>
      <c r="M262" s="165"/>
      <c r="N262" s="166"/>
      <c r="O262" s="166"/>
      <c r="P262" s="166"/>
      <c r="Q262" s="166"/>
      <c r="R262" s="166"/>
      <c r="S262" s="166"/>
      <c r="T262" s="167"/>
      <c r="AT262" s="161" t="s">
        <v>172</v>
      </c>
      <c r="AU262" s="161" t="s">
        <v>88</v>
      </c>
      <c r="AV262" s="13" t="s">
        <v>88</v>
      </c>
      <c r="AW262" s="13" t="s">
        <v>32</v>
      </c>
      <c r="AX262" s="13" t="s">
        <v>85</v>
      </c>
      <c r="AY262" s="161" t="s">
        <v>163</v>
      </c>
    </row>
    <row r="263" spans="1:65" s="2" customFormat="1" ht="14.45" customHeight="1">
      <c r="A263" s="33"/>
      <c r="B263" s="145"/>
      <c r="C263" s="146" t="s">
        <v>405</v>
      </c>
      <c r="D263" s="146" t="s">
        <v>165</v>
      </c>
      <c r="E263" s="147" t="s">
        <v>346</v>
      </c>
      <c r="F263" s="148" t="s">
        <v>347</v>
      </c>
      <c r="G263" s="149" t="s">
        <v>258</v>
      </c>
      <c r="H263" s="150">
        <v>131.41800000000001</v>
      </c>
      <c r="I263" s="151"/>
      <c r="J263" s="152">
        <f>ROUND(I263*H263,2)</f>
        <v>0</v>
      </c>
      <c r="K263" s="148" t="s">
        <v>169</v>
      </c>
      <c r="L263" s="34"/>
      <c r="M263" s="153" t="s">
        <v>1</v>
      </c>
      <c r="N263" s="154" t="s">
        <v>42</v>
      </c>
      <c r="O263" s="59"/>
      <c r="P263" s="155">
        <f>O263*H263</f>
        <v>0</v>
      </c>
      <c r="Q263" s="155">
        <v>0</v>
      </c>
      <c r="R263" s="155">
        <f>Q263*H263</f>
        <v>0</v>
      </c>
      <c r="S263" s="155">
        <v>0</v>
      </c>
      <c r="T263" s="156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57" t="s">
        <v>170</v>
      </c>
      <c r="AT263" s="157" t="s">
        <v>165</v>
      </c>
      <c r="AU263" s="157" t="s">
        <v>88</v>
      </c>
      <c r="AY263" s="18" t="s">
        <v>163</v>
      </c>
      <c r="BE263" s="158">
        <f>IF(N263="základní",J263,0)</f>
        <v>0</v>
      </c>
      <c r="BF263" s="158">
        <f>IF(N263="snížená",J263,0)</f>
        <v>0</v>
      </c>
      <c r="BG263" s="158">
        <f>IF(N263="zákl. přenesená",J263,0)</f>
        <v>0</v>
      </c>
      <c r="BH263" s="158">
        <f>IF(N263="sníž. přenesená",J263,0)</f>
        <v>0</v>
      </c>
      <c r="BI263" s="158">
        <f>IF(N263="nulová",J263,0)</f>
        <v>0</v>
      </c>
      <c r="BJ263" s="18" t="s">
        <v>85</v>
      </c>
      <c r="BK263" s="158">
        <f>ROUND(I263*H263,2)</f>
        <v>0</v>
      </c>
      <c r="BL263" s="18" t="s">
        <v>170</v>
      </c>
      <c r="BM263" s="157" t="s">
        <v>348</v>
      </c>
    </row>
    <row r="264" spans="1:65" s="13" customFormat="1" ht="11.25">
      <c r="B264" s="159"/>
      <c r="D264" s="160" t="s">
        <v>172</v>
      </c>
      <c r="E264" s="161" t="s">
        <v>1</v>
      </c>
      <c r="F264" s="162" t="s">
        <v>349</v>
      </c>
      <c r="H264" s="163">
        <v>180.76300000000001</v>
      </c>
      <c r="I264" s="164"/>
      <c r="L264" s="159"/>
      <c r="M264" s="165"/>
      <c r="N264" s="166"/>
      <c r="O264" s="166"/>
      <c r="P264" s="166"/>
      <c r="Q264" s="166"/>
      <c r="R264" s="166"/>
      <c r="S264" s="166"/>
      <c r="T264" s="167"/>
      <c r="AT264" s="161" t="s">
        <v>172</v>
      </c>
      <c r="AU264" s="161" t="s">
        <v>88</v>
      </c>
      <c r="AV264" s="13" t="s">
        <v>88</v>
      </c>
      <c r="AW264" s="13" t="s">
        <v>32</v>
      </c>
      <c r="AX264" s="13" t="s">
        <v>77</v>
      </c>
      <c r="AY264" s="161" t="s">
        <v>163</v>
      </c>
    </row>
    <row r="265" spans="1:65" s="15" customFormat="1" ht="11.25">
      <c r="B265" s="176"/>
      <c r="D265" s="160" t="s">
        <v>172</v>
      </c>
      <c r="E265" s="177" t="s">
        <v>1</v>
      </c>
      <c r="F265" s="178" t="s">
        <v>350</v>
      </c>
      <c r="H265" s="177" t="s">
        <v>1</v>
      </c>
      <c r="I265" s="179"/>
      <c r="L265" s="176"/>
      <c r="M265" s="180"/>
      <c r="N265" s="181"/>
      <c r="O265" s="181"/>
      <c r="P265" s="181"/>
      <c r="Q265" s="181"/>
      <c r="R265" s="181"/>
      <c r="S265" s="181"/>
      <c r="T265" s="182"/>
      <c r="AT265" s="177" t="s">
        <v>172</v>
      </c>
      <c r="AU265" s="177" t="s">
        <v>88</v>
      </c>
      <c r="AV265" s="15" t="s">
        <v>85</v>
      </c>
      <c r="AW265" s="15" t="s">
        <v>32</v>
      </c>
      <c r="AX265" s="15" t="s">
        <v>77</v>
      </c>
      <c r="AY265" s="177" t="s">
        <v>163</v>
      </c>
    </row>
    <row r="266" spans="1:65" s="13" customFormat="1" ht="11.25">
      <c r="B266" s="159"/>
      <c r="D266" s="160" t="s">
        <v>172</v>
      </c>
      <c r="E266" s="161" t="s">
        <v>1</v>
      </c>
      <c r="F266" s="162" t="s">
        <v>351</v>
      </c>
      <c r="H266" s="163">
        <v>-22.321000000000002</v>
      </c>
      <c r="I266" s="164"/>
      <c r="L266" s="159"/>
      <c r="M266" s="165"/>
      <c r="N266" s="166"/>
      <c r="O266" s="166"/>
      <c r="P266" s="166"/>
      <c r="Q266" s="166"/>
      <c r="R266" s="166"/>
      <c r="S266" s="166"/>
      <c r="T266" s="167"/>
      <c r="AT266" s="161" t="s">
        <v>172</v>
      </c>
      <c r="AU266" s="161" t="s">
        <v>88</v>
      </c>
      <c r="AV266" s="13" t="s">
        <v>88</v>
      </c>
      <c r="AW266" s="13" t="s">
        <v>32</v>
      </c>
      <c r="AX266" s="13" t="s">
        <v>77</v>
      </c>
      <c r="AY266" s="161" t="s">
        <v>163</v>
      </c>
    </row>
    <row r="267" spans="1:65" s="15" customFormat="1" ht="11.25">
      <c r="B267" s="176"/>
      <c r="D267" s="160" t="s">
        <v>172</v>
      </c>
      <c r="E267" s="177" t="s">
        <v>1</v>
      </c>
      <c r="F267" s="178" t="s">
        <v>352</v>
      </c>
      <c r="H267" s="177" t="s">
        <v>1</v>
      </c>
      <c r="I267" s="179"/>
      <c r="L267" s="176"/>
      <c r="M267" s="180"/>
      <c r="N267" s="181"/>
      <c r="O267" s="181"/>
      <c r="P267" s="181"/>
      <c r="Q267" s="181"/>
      <c r="R267" s="181"/>
      <c r="S267" s="181"/>
      <c r="T267" s="182"/>
      <c r="AT267" s="177" t="s">
        <v>172</v>
      </c>
      <c r="AU267" s="177" t="s">
        <v>88</v>
      </c>
      <c r="AV267" s="15" t="s">
        <v>85</v>
      </c>
      <c r="AW267" s="15" t="s">
        <v>32</v>
      </c>
      <c r="AX267" s="15" t="s">
        <v>77</v>
      </c>
      <c r="AY267" s="177" t="s">
        <v>163</v>
      </c>
    </row>
    <row r="268" spans="1:65" s="13" customFormat="1" ht="11.25">
      <c r="B268" s="159"/>
      <c r="D268" s="160" t="s">
        <v>172</v>
      </c>
      <c r="E268" s="161" t="s">
        <v>1</v>
      </c>
      <c r="F268" s="162" t="s">
        <v>640</v>
      </c>
      <c r="H268" s="163">
        <v>-1.0940000000000001</v>
      </c>
      <c r="I268" s="164"/>
      <c r="L268" s="159"/>
      <c r="M268" s="165"/>
      <c r="N268" s="166"/>
      <c r="O268" s="166"/>
      <c r="P268" s="166"/>
      <c r="Q268" s="166"/>
      <c r="R268" s="166"/>
      <c r="S268" s="166"/>
      <c r="T268" s="167"/>
      <c r="AT268" s="161" t="s">
        <v>172</v>
      </c>
      <c r="AU268" s="161" t="s">
        <v>88</v>
      </c>
      <c r="AV268" s="13" t="s">
        <v>88</v>
      </c>
      <c r="AW268" s="13" t="s">
        <v>32</v>
      </c>
      <c r="AX268" s="13" t="s">
        <v>77</v>
      </c>
      <c r="AY268" s="161" t="s">
        <v>163</v>
      </c>
    </row>
    <row r="269" spans="1:65" s="13" customFormat="1" ht="11.25">
      <c r="B269" s="159"/>
      <c r="D269" s="160" t="s">
        <v>172</v>
      </c>
      <c r="E269" s="161" t="s">
        <v>1</v>
      </c>
      <c r="F269" s="162" t="s">
        <v>641</v>
      </c>
      <c r="H269" s="163">
        <v>-6</v>
      </c>
      <c r="I269" s="164"/>
      <c r="L269" s="159"/>
      <c r="M269" s="165"/>
      <c r="N269" s="166"/>
      <c r="O269" s="166"/>
      <c r="P269" s="166"/>
      <c r="Q269" s="166"/>
      <c r="R269" s="166"/>
      <c r="S269" s="166"/>
      <c r="T269" s="167"/>
      <c r="AT269" s="161" t="s">
        <v>172</v>
      </c>
      <c r="AU269" s="161" t="s">
        <v>88</v>
      </c>
      <c r="AV269" s="13" t="s">
        <v>88</v>
      </c>
      <c r="AW269" s="13" t="s">
        <v>32</v>
      </c>
      <c r="AX269" s="13" t="s">
        <v>77</v>
      </c>
      <c r="AY269" s="161" t="s">
        <v>163</v>
      </c>
    </row>
    <row r="270" spans="1:65" s="13" customFormat="1" ht="11.25">
      <c r="B270" s="159"/>
      <c r="D270" s="160" t="s">
        <v>172</v>
      </c>
      <c r="E270" s="161" t="s">
        <v>1</v>
      </c>
      <c r="F270" s="162" t="s">
        <v>371</v>
      </c>
      <c r="H270" s="163">
        <v>-0.67500000000000004</v>
      </c>
      <c r="I270" s="164"/>
      <c r="L270" s="159"/>
      <c r="M270" s="165"/>
      <c r="N270" s="166"/>
      <c r="O270" s="166"/>
      <c r="P270" s="166"/>
      <c r="Q270" s="166"/>
      <c r="R270" s="166"/>
      <c r="S270" s="166"/>
      <c r="T270" s="167"/>
      <c r="AT270" s="161" t="s">
        <v>172</v>
      </c>
      <c r="AU270" s="161" t="s">
        <v>88</v>
      </c>
      <c r="AV270" s="13" t="s">
        <v>88</v>
      </c>
      <c r="AW270" s="13" t="s">
        <v>32</v>
      </c>
      <c r="AX270" s="13" t="s">
        <v>77</v>
      </c>
      <c r="AY270" s="161" t="s">
        <v>163</v>
      </c>
    </row>
    <row r="271" spans="1:65" s="13" customFormat="1" ht="11.25">
      <c r="B271" s="159"/>
      <c r="D271" s="160" t="s">
        <v>172</v>
      </c>
      <c r="E271" s="161" t="s">
        <v>1</v>
      </c>
      <c r="F271" s="162" t="s">
        <v>372</v>
      </c>
      <c r="H271" s="163">
        <v>-3.1859999999999999</v>
      </c>
      <c r="I271" s="164"/>
      <c r="L271" s="159"/>
      <c r="M271" s="165"/>
      <c r="N271" s="166"/>
      <c r="O271" s="166"/>
      <c r="P271" s="166"/>
      <c r="Q271" s="166"/>
      <c r="R271" s="166"/>
      <c r="S271" s="166"/>
      <c r="T271" s="167"/>
      <c r="AT271" s="161" t="s">
        <v>172</v>
      </c>
      <c r="AU271" s="161" t="s">
        <v>88</v>
      </c>
      <c r="AV271" s="13" t="s">
        <v>88</v>
      </c>
      <c r="AW271" s="13" t="s">
        <v>32</v>
      </c>
      <c r="AX271" s="13" t="s">
        <v>77</v>
      </c>
      <c r="AY271" s="161" t="s">
        <v>163</v>
      </c>
    </row>
    <row r="272" spans="1:65" s="15" customFormat="1" ht="11.25">
      <c r="B272" s="176"/>
      <c r="D272" s="160" t="s">
        <v>172</v>
      </c>
      <c r="E272" s="177" t="s">
        <v>1</v>
      </c>
      <c r="F272" s="178" t="s">
        <v>356</v>
      </c>
      <c r="H272" s="177" t="s">
        <v>1</v>
      </c>
      <c r="I272" s="179"/>
      <c r="L272" s="176"/>
      <c r="M272" s="180"/>
      <c r="N272" s="181"/>
      <c r="O272" s="181"/>
      <c r="P272" s="181"/>
      <c r="Q272" s="181"/>
      <c r="R272" s="181"/>
      <c r="S272" s="181"/>
      <c r="T272" s="182"/>
      <c r="AT272" s="177" t="s">
        <v>172</v>
      </c>
      <c r="AU272" s="177" t="s">
        <v>88</v>
      </c>
      <c r="AV272" s="15" t="s">
        <v>85</v>
      </c>
      <c r="AW272" s="15" t="s">
        <v>32</v>
      </c>
      <c r="AX272" s="15" t="s">
        <v>77</v>
      </c>
      <c r="AY272" s="177" t="s">
        <v>163</v>
      </c>
    </row>
    <row r="273" spans="1:65" s="13" customFormat="1" ht="11.25">
      <c r="B273" s="159"/>
      <c r="D273" s="160" t="s">
        <v>172</v>
      </c>
      <c r="E273" s="161" t="s">
        <v>1</v>
      </c>
      <c r="F273" s="162" t="s">
        <v>642</v>
      </c>
      <c r="H273" s="163">
        <v>-0.60399999999999998</v>
      </c>
      <c r="I273" s="164"/>
      <c r="L273" s="159"/>
      <c r="M273" s="165"/>
      <c r="N273" s="166"/>
      <c r="O273" s="166"/>
      <c r="P273" s="166"/>
      <c r="Q273" s="166"/>
      <c r="R273" s="166"/>
      <c r="S273" s="166"/>
      <c r="T273" s="167"/>
      <c r="AT273" s="161" t="s">
        <v>172</v>
      </c>
      <c r="AU273" s="161" t="s">
        <v>88</v>
      </c>
      <c r="AV273" s="13" t="s">
        <v>88</v>
      </c>
      <c r="AW273" s="13" t="s">
        <v>32</v>
      </c>
      <c r="AX273" s="13" t="s">
        <v>77</v>
      </c>
      <c r="AY273" s="161" t="s">
        <v>163</v>
      </c>
    </row>
    <row r="274" spans="1:65" s="13" customFormat="1" ht="11.25">
      <c r="B274" s="159"/>
      <c r="D274" s="160" t="s">
        <v>172</v>
      </c>
      <c r="E274" s="161" t="s">
        <v>1</v>
      </c>
      <c r="F274" s="162" t="s">
        <v>643</v>
      </c>
      <c r="H274" s="163">
        <v>-1.181</v>
      </c>
      <c r="I274" s="164"/>
      <c r="L274" s="159"/>
      <c r="M274" s="165"/>
      <c r="N274" s="166"/>
      <c r="O274" s="166"/>
      <c r="P274" s="166"/>
      <c r="Q274" s="166"/>
      <c r="R274" s="166"/>
      <c r="S274" s="166"/>
      <c r="T274" s="167"/>
      <c r="AT274" s="161" t="s">
        <v>172</v>
      </c>
      <c r="AU274" s="161" t="s">
        <v>88</v>
      </c>
      <c r="AV274" s="13" t="s">
        <v>88</v>
      </c>
      <c r="AW274" s="13" t="s">
        <v>32</v>
      </c>
      <c r="AX274" s="13" t="s">
        <v>77</v>
      </c>
      <c r="AY274" s="161" t="s">
        <v>163</v>
      </c>
    </row>
    <row r="275" spans="1:65" s="15" customFormat="1" ht="11.25">
      <c r="B275" s="176"/>
      <c r="D275" s="160" t="s">
        <v>172</v>
      </c>
      <c r="E275" s="177" t="s">
        <v>1</v>
      </c>
      <c r="F275" s="178" t="s">
        <v>287</v>
      </c>
      <c r="H275" s="177" t="s">
        <v>1</v>
      </c>
      <c r="I275" s="179"/>
      <c r="L275" s="176"/>
      <c r="M275" s="180"/>
      <c r="N275" s="181"/>
      <c r="O275" s="181"/>
      <c r="P275" s="181"/>
      <c r="Q275" s="181"/>
      <c r="R275" s="181"/>
      <c r="S275" s="181"/>
      <c r="T275" s="182"/>
      <c r="AT275" s="177" t="s">
        <v>172</v>
      </c>
      <c r="AU275" s="177" t="s">
        <v>88</v>
      </c>
      <c r="AV275" s="15" t="s">
        <v>85</v>
      </c>
      <c r="AW275" s="15" t="s">
        <v>32</v>
      </c>
      <c r="AX275" s="15" t="s">
        <v>77</v>
      </c>
      <c r="AY275" s="177" t="s">
        <v>163</v>
      </c>
    </row>
    <row r="276" spans="1:65" s="13" customFormat="1" ht="11.25">
      <c r="B276" s="159"/>
      <c r="D276" s="160" t="s">
        <v>172</v>
      </c>
      <c r="E276" s="161" t="s">
        <v>1</v>
      </c>
      <c r="F276" s="162" t="s">
        <v>359</v>
      </c>
      <c r="H276" s="163">
        <v>-2.3860000000000001</v>
      </c>
      <c r="I276" s="164"/>
      <c r="L276" s="159"/>
      <c r="M276" s="165"/>
      <c r="N276" s="166"/>
      <c r="O276" s="166"/>
      <c r="P276" s="166"/>
      <c r="Q276" s="166"/>
      <c r="R276" s="166"/>
      <c r="S276" s="166"/>
      <c r="T276" s="167"/>
      <c r="AT276" s="161" t="s">
        <v>172</v>
      </c>
      <c r="AU276" s="161" t="s">
        <v>88</v>
      </c>
      <c r="AV276" s="13" t="s">
        <v>88</v>
      </c>
      <c r="AW276" s="13" t="s">
        <v>32</v>
      </c>
      <c r="AX276" s="13" t="s">
        <v>77</v>
      </c>
      <c r="AY276" s="161" t="s">
        <v>163</v>
      </c>
    </row>
    <row r="277" spans="1:65" s="13" customFormat="1" ht="11.25">
      <c r="B277" s="159"/>
      <c r="D277" s="160" t="s">
        <v>172</v>
      </c>
      <c r="E277" s="161" t="s">
        <v>1</v>
      </c>
      <c r="F277" s="162" t="s">
        <v>289</v>
      </c>
      <c r="H277" s="163">
        <v>-0.45</v>
      </c>
      <c r="I277" s="164"/>
      <c r="L277" s="159"/>
      <c r="M277" s="165"/>
      <c r="N277" s="166"/>
      <c r="O277" s="166"/>
      <c r="P277" s="166"/>
      <c r="Q277" s="166"/>
      <c r="R277" s="166"/>
      <c r="S277" s="166"/>
      <c r="T277" s="167"/>
      <c r="AT277" s="161" t="s">
        <v>172</v>
      </c>
      <c r="AU277" s="161" t="s">
        <v>88</v>
      </c>
      <c r="AV277" s="13" t="s">
        <v>88</v>
      </c>
      <c r="AW277" s="13" t="s">
        <v>32</v>
      </c>
      <c r="AX277" s="13" t="s">
        <v>77</v>
      </c>
      <c r="AY277" s="161" t="s">
        <v>163</v>
      </c>
    </row>
    <row r="278" spans="1:65" s="13" customFormat="1" ht="11.25">
      <c r="B278" s="159"/>
      <c r="D278" s="160" t="s">
        <v>172</v>
      </c>
      <c r="E278" s="161" t="s">
        <v>1</v>
      </c>
      <c r="F278" s="162" t="s">
        <v>290</v>
      </c>
      <c r="H278" s="163">
        <v>-3.375</v>
      </c>
      <c r="I278" s="164"/>
      <c r="L278" s="159"/>
      <c r="M278" s="165"/>
      <c r="N278" s="166"/>
      <c r="O278" s="166"/>
      <c r="P278" s="166"/>
      <c r="Q278" s="166"/>
      <c r="R278" s="166"/>
      <c r="S278" s="166"/>
      <c r="T278" s="167"/>
      <c r="AT278" s="161" t="s">
        <v>172</v>
      </c>
      <c r="AU278" s="161" t="s">
        <v>88</v>
      </c>
      <c r="AV278" s="13" t="s">
        <v>88</v>
      </c>
      <c r="AW278" s="13" t="s">
        <v>32</v>
      </c>
      <c r="AX278" s="13" t="s">
        <v>77</v>
      </c>
      <c r="AY278" s="161" t="s">
        <v>163</v>
      </c>
    </row>
    <row r="279" spans="1:65" s="13" customFormat="1" ht="11.25">
      <c r="B279" s="159"/>
      <c r="D279" s="160" t="s">
        <v>172</v>
      </c>
      <c r="E279" s="161" t="s">
        <v>1</v>
      </c>
      <c r="F279" s="162" t="s">
        <v>360</v>
      </c>
      <c r="H279" s="163">
        <v>-8.0730000000000004</v>
      </c>
      <c r="I279" s="164"/>
      <c r="L279" s="159"/>
      <c r="M279" s="165"/>
      <c r="N279" s="166"/>
      <c r="O279" s="166"/>
      <c r="P279" s="166"/>
      <c r="Q279" s="166"/>
      <c r="R279" s="166"/>
      <c r="S279" s="166"/>
      <c r="T279" s="167"/>
      <c r="AT279" s="161" t="s">
        <v>172</v>
      </c>
      <c r="AU279" s="161" t="s">
        <v>88</v>
      </c>
      <c r="AV279" s="13" t="s">
        <v>88</v>
      </c>
      <c r="AW279" s="13" t="s">
        <v>32</v>
      </c>
      <c r="AX279" s="13" t="s">
        <v>77</v>
      </c>
      <c r="AY279" s="161" t="s">
        <v>163</v>
      </c>
    </row>
    <row r="280" spans="1:65" s="14" customFormat="1" ht="11.25">
      <c r="B280" s="168"/>
      <c r="D280" s="160" t="s">
        <v>172</v>
      </c>
      <c r="E280" s="169" t="s">
        <v>120</v>
      </c>
      <c r="F280" s="170" t="s">
        <v>173</v>
      </c>
      <c r="H280" s="171">
        <v>131.41800000000001</v>
      </c>
      <c r="I280" s="172"/>
      <c r="L280" s="168"/>
      <c r="M280" s="173"/>
      <c r="N280" s="174"/>
      <c r="O280" s="174"/>
      <c r="P280" s="174"/>
      <c r="Q280" s="174"/>
      <c r="R280" s="174"/>
      <c r="S280" s="174"/>
      <c r="T280" s="175"/>
      <c r="AT280" s="169" t="s">
        <v>172</v>
      </c>
      <c r="AU280" s="169" t="s">
        <v>88</v>
      </c>
      <c r="AV280" s="14" t="s">
        <v>170</v>
      </c>
      <c r="AW280" s="14" t="s">
        <v>32</v>
      </c>
      <c r="AX280" s="14" t="s">
        <v>85</v>
      </c>
      <c r="AY280" s="169" t="s">
        <v>163</v>
      </c>
    </row>
    <row r="281" spans="1:65" s="2" customFormat="1" ht="14.45" customHeight="1">
      <c r="A281" s="33"/>
      <c r="B281" s="145"/>
      <c r="C281" s="191" t="s">
        <v>407</v>
      </c>
      <c r="D281" s="191" t="s">
        <v>362</v>
      </c>
      <c r="E281" s="192" t="s">
        <v>363</v>
      </c>
      <c r="F281" s="193" t="s">
        <v>364</v>
      </c>
      <c r="G281" s="194" t="s">
        <v>211</v>
      </c>
      <c r="H281" s="195">
        <v>52.460999999999999</v>
      </c>
      <c r="I281" s="196"/>
      <c r="J281" s="197">
        <f>ROUND(I281*H281,2)</f>
        <v>0</v>
      </c>
      <c r="K281" s="193" t="s">
        <v>221</v>
      </c>
      <c r="L281" s="198"/>
      <c r="M281" s="199" t="s">
        <v>1</v>
      </c>
      <c r="N281" s="200" t="s">
        <v>42</v>
      </c>
      <c r="O281" s="59"/>
      <c r="P281" s="155">
        <f>O281*H281</f>
        <v>0</v>
      </c>
      <c r="Q281" s="155">
        <v>0</v>
      </c>
      <c r="R281" s="155">
        <f>Q281*H281</f>
        <v>0</v>
      </c>
      <c r="S281" s="155">
        <v>0</v>
      </c>
      <c r="T281" s="156">
        <f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57" t="s">
        <v>199</v>
      </c>
      <c r="AT281" s="157" t="s">
        <v>362</v>
      </c>
      <c r="AU281" s="157" t="s">
        <v>88</v>
      </c>
      <c r="AY281" s="18" t="s">
        <v>163</v>
      </c>
      <c r="BE281" s="158">
        <f>IF(N281="základní",J281,0)</f>
        <v>0</v>
      </c>
      <c r="BF281" s="158">
        <f>IF(N281="snížená",J281,0)</f>
        <v>0</v>
      </c>
      <c r="BG281" s="158">
        <f>IF(N281="zákl. přenesená",J281,0)</f>
        <v>0</v>
      </c>
      <c r="BH281" s="158">
        <f>IF(N281="sníž. přenesená",J281,0)</f>
        <v>0</v>
      </c>
      <c r="BI281" s="158">
        <f>IF(N281="nulová",J281,0)</f>
        <v>0</v>
      </c>
      <c r="BJ281" s="18" t="s">
        <v>85</v>
      </c>
      <c r="BK281" s="158">
        <f>ROUND(I281*H281,2)</f>
        <v>0</v>
      </c>
      <c r="BL281" s="18" t="s">
        <v>170</v>
      </c>
      <c r="BM281" s="157" t="s">
        <v>365</v>
      </c>
    </row>
    <row r="282" spans="1:65" s="15" customFormat="1" ht="11.25">
      <c r="B282" s="176"/>
      <c r="D282" s="160" t="s">
        <v>172</v>
      </c>
      <c r="E282" s="177" t="s">
        <v>1</v>
      </c>
      <c r="F282" s="178" t="s">
        <v>644</v>
      </c>
      <c r="H282" s="177" t="s">
        <v>1</v>
      </c>
      <c r="I282" s="179"/>
      <c r="L282" s="176"/>
      <c r="M282" s="180"/>
      <c r="N282" s="181"/>
      <c r="O282" s="181"/>
      <c r="P282" s="181"/>
      <c r="Q282" s="181"/>
      <c r="R282" s="181"/>
      <c r="S282" s="181"/>
      <c r="T282" s="182"/>
      <c r="AT282" s="177" t="s">
        <v>172</v>
      </c>
      <c r="AU282" s="177" t="s">
        <v>88</v>
      </c>
      <c r="AV282" s="15" t="s">
        <v>85</v>
      </c>
      <c r="AW282" s="15" t="s">
        <v>32</v>
      </c>
      <c r="AX282" s="15" t="s">
        <v>77</v>
      </c>
      <c r="AY282" s="177" t="s">
        <v>163</v>
      </c>
    </row>
    <row r="283" spans="1:65" s="13" customFormat="1" ht="11.25">
      <c r="B283" s="159"/>
      <c r="D283" s="160" t="s">
        <v>172</v>
      </c>
      <c r="E283" s="161" t="s">
        <v>1</v>
      </c>
      <c r="F283" s="162" t="s">
        <v>645</v>
      </c>
      <c r="H283" s="163">
        <v>1.0640000000000001</v>
      </c>
      <c r="I283" s="164"/>
      <c r="L283" s="159"/>
      <c r="M283" s="165"/>
      <c r="N283" s="166"/>
      <c r="O283" s="166"/>
      <c r="P283" s="166"/>
      <c r="Q283" s="166"/>
      <c r="R283" s="166"/>
      <c r="S283" s="166"/>
      <c r="T283" s="167"/>
      <c r="AT283" s="161" t="s">
        <v>172</v>
      </c>
      <c r="AU283" s="161" t="s">
        <v>88</v>
      </c>
      <c r="AV283" s="13" t="s">
        <v>88</v>
      </c>
      <c r="AW283" s="13" t="s">
        <v>32</v>
      </c>
      <c r="AX283" s="13" t="s">
        <v>77</v>
      </c>
      <c r="AY283" s="161" t="s">
        <v>163</v>
      </c>
    </row>
    <row r="284" spans="1:65" s="13" customFormat="1" ht="11.25">
      <c r="B284" s="159"/>
      <c r="D284" s="160" t="s">
        <v>172</v>
      </c>
      <c r="E284" s="161" t="s">
        <v>1</v>
      </c>
      <c r="F284" s="162" t="s">
        <v>646</v>
      </c>
      <c r="H284" s="163">
        <v>12.685</v>
      </c>
      <c r="I284" s="164"/>
      <c r="L284" s="159"/>
      <c r="M284" s="165"/>
      <c r="N284" s="166"/>
      <c r="O284" s="166"/>
      <c r="P284" s="166"/>
      <c r="Q284" s="166"/>
      <c r="R284" s="166"/>
      <c r="S284" s="166"/>
      <c r="T284" s="167"/>
      <c r="AT284" s="161" t="s">
        <v>172</v>
      </c>
      <c r="AU284" s="161" t="s">
        <v>88</v>
      </c>
      <c r="AV284" s="13" t="s">
        <v>88</v>
      </c>
      <c r="AW284" s="13" t="s">
        <v>32</v>
      </c>
      <c r="AX284" s="13" t="s">
        <v>77</v>
      </c>
      <c r="AY284" s="161" t="s">
        <v>163</v>
      </c>
    </row>
    <row r="285" spans="1:65" s="15" customFormat="1" ht="11.25">
      <c r="B285" s="176"/>
      <c r="D285" s="160" t="s">
        <v>172</v>
      </c>
      <c r="E285" s="177" t="s">
        <v>1</v>
      </c>
      <c r="F285" s="178" t="s">
        <v>647</v>
      </c>
      <c r="H285" s="177" t="s">
        <v>1</v>
      </c>
      <c r="I285" s="179"/>
      <c r="L285" s="176"/>
      <c r="M285" s="180"/>
      <c r="N285" s="181"/>
      <c r="O285" s="181"/>
      <c r="P285" s="181"/>
      <c r="Q285" s="181"/>
      <c r="R285" s="181"/>
      <c r="S285" s="181"/>
      <c r="T285" s="182"/>
      <c r="AT285" s="177" t="s">
        <v>172</v>
      </c>
      <c r="AU285" s="177" t="s">
        <v>88</v>
      </c>
      <c r="AV285" s="15" t="s">
        <v>85</v>
      </c>
      <c r="AW285" s="15" t="s">
        <v>32</v>
      </c>
      <c r="AX285" s="15" t="s">
        <v>77</v>
      </c>
      <c r="AY285" s="177" t="s">
        <v>163</v>
      </c>
    </row>
    <row r="286" spans="1:65" s="13" customFormat="1" ht="11.25">
      <c r="B286" s="159"/>
      <c r="D286" s="160" t="s">
        <v>172</v>
      </c>
      <c r="E286" s="161" t="s">
        <v>1</v>
      </c>
      <c r="F286" s="162" t="s">
        <v>648</v>
      </c>
      <c r="H286" s="163">
        <v>20.324999999999999</v>
      </c>
      <c r="I286" s="164"/>
      <c r="L286" s="159"/>
      <c r="M286" s="165"/>
      <c r="N286" s="166"/>
      <c r="O286" s="166"/>
      <c r="P286" s="166"/>
      <c r="Q286" s="166"/>
      <c r="R286" s="166"/>
      <c r="S286" s="166"/>
      <c r="T286" s="167"/>
      <c r="AT286" s="161" t="s">
        <v>172</v>
      </c>
      <c r="AU286" s="161" t="s">
        <v>88</v>
      </c>
      <c r="AV286" s="13" t="s">
        <v>88</v>
      </c>
      <c r="AW286" s="13" t="s">
        <v>32</v>
      </c>
      <c r="AX286" s="13" t="s">
        <v>77</v>
      </c>
      <c r="AY286" s="161" t="s">
        <v>163</v>
      </c>
    </row>
    <row r="287" spans="1:65" s="13" customFormat="1" ht="11.25">
      <c r="B287" s="159"/>
      <c r="D287" s="160" t="s">
        <v>172</v>
      </c>
      <c r="E287" s="161" t="s">
        <v>1</v>
      </c>
      <c r="F287" s="162" t="s">
        <v>649</v>
      </c>
      <c r="H287" s="163">
        <v>-2.1320000000000001</v>
      </c>
      <c r="I287" s="164"/>
      <c r="L287" s="159"/>
      <c r="M287" s="165"/>
      <c r="N287" s="166"/>
      <c r="O287" s="166"/>
      <c r="P287" s="166"/>
      <c r="Q287" s="166"/>
      <c r="R287" s="166"/>
      <c r="S287" s="166"/>
      <c r="T287" s="167"/>
      <c r="AT287" s="161" t="s">
        <v>172</v>
      </c>
      <c r="AU287" s="161" t="s">
        <v>88</v>
      </c>
      <c r="AV287" s="13" t="s">
        <v>88</v>
      </c>
      <c r="AW287" s="13" t="s">
        <v>32</v>
      </c>
      <c r="AX287" s="13" t="s">
        <v>77</v>
      </c>
      <c r="AY287" s="161" t="s">
        <v>163</v>
      </c>
    </row>
    <row r="288" spans="1:65" s="15" customFormat="1" ht="11.25">
      <c r="B288" s="176"/>
      <c r="D288" s="160" t="s">
        <v>172</v>
      </c>
      <c r="E288" s="177" t="s">
        <v>1</v>
      </c>
      <c r="F288" s="178" t="s">
        <v>650</v>
      </c>
      <c r="H288" s="177" t="s">
        <v>1</v>
      </c>
      <c r="I288" s="179"/>
      <c r="L288" s="176"/>
      <c r="M288" s="180"/>
      <c r="N288" s="181"/>
      <c r="O288" s="181"/>
      <c r="P288" s="181"/>
      <c r="Q288" s="181"/>
      <c r="R288" s="181"/>
      <c r="S288" s="181"/>
      <c r="T288" s="182"/>
      <c r="AT288" s="177" t="s">
        <v>172</v>
      </c>
      <c r="AU288" s="177" t="s">
        <v>88</v>
      </c>
      <c r="AV288" s="15" t="s">
        <v>85</v>
      </c>
      <c r="AW288" s="15" t="s">
        <v>32</v>
      </c>
      <c r="AX288" s="15" t="s">
        <v>77</v>
      </c>
      <c r="AY288" s="177" t="s">
        <v>163</v>
      </c>
    </row>
    <row r="289" spans="1:65" s="13" customFormat="1" ht="11.25">
      <c r="B289" s="159"/>
      <c r="D289" s="160" t="s">
        <v>172</v>
      </c>
      <c r="E289" s="161" t="s">
        <v>1</v>
      </c>
      <c r="F289" s="162" t="s">
        <v>651</v>
      </c>
      <c r="H289" s="163">
        <v>-2.6549999999999998</v>
      </c>
      <c r="I289" s="164"/>
      <c r="L289" s="159"/>
      <c r="M289" s="165"/>
      <c r="N289" s="166"/>
      <c r="O289" s="166"/>
      <c r="P289" s="166"/>
      <c r="Q289" s="166"/>
      <c r="R289" s="166"/>
      <c r="S289" s="166"/>
      <c r="T289" s="167"/>
      <c r="AT289" s="161" t="s">
        <v>172</v>
      </c>
      <c r="AU289" s="161" t="s">
        <v>88</v>
      </c>
      <c r="AV289" s="13" t="s">
        <v>88</v>
      </c>
      <c r="AW289" s="13" t="s">
        <v>32</v>
      </c>
      <c r="AX289" s="13" t="s">
        <v>77</v>
      </c>
      <c r="AY289" s="161" t="s">
        <v>163</v>
      </c>
    </row>
    <row r="290" spans="1:65" s="13" customFormat="1" ht="11.25">
      <c r="B290" s="159"/>
      <c r="D290" s="160" t="s">
        <v>172</v>
      </c>
      <c r="E290" s="161" t="s">
        <v>1</v>
      </c>
      <c r="F290" s="162" t="s">
        <v>652</v>
      </c>
      <c r="H290" s="163">
        <v>-2.657</v>
      </c>
      <c r="I290" s="164"/>
      <c r="L290" s="159"/>
      <c r="M290" s="165"/>
      <c r="N290" s="166"/>
      <c r="O290" s="166"/>
      <c r="P290" s="166"/>
      <c r="Q290" s="166"/>
      <c r="R290" s="166"/>
      <c r="S290" s="166"/>
      <c r="T290" s="167"/>
      <c r="AT290" s="161" t="s">
        <v>172</v>
      </c>
      <c r="AU290" s="161" t="s">
        <v>88</v>
      </c>
      <c r="AV290" s="13" t="s">
        <v>88</v>
      </c>
      <c r="AW290" s="13" t="s">
        <v>32</v>
      </c>
      <c r="AX290" s="13" t="s">
        <v>77</v>
      </c>
      <c r="AY290" s="161" t="s">
        <v>163</v>
      </c>
    </row>
    <row r="291" spans="1:65" s="14" customFormat="1" ht="11.25">
      <c r="B291" s="168"/>
      <c r="D291" s="160" t="s">
        <v>172</v>
      </c>
      <c r="E291" s="169" t="s">
        <v>122</v>
      </c>
      <c r="F291" s="170" t="s">
        <v>173</v>
      </c>
      <c r="H291" s="171">
        <v>26.63</v>
      </c>
      <c r="I291" s="172"/>
      <c r="L291" s="168"/>
      <c r="M291" s="173"/>
      <c r="N291" s="174"/>
      <c r="O291" s="174"/>
      <c r="P291" s="174"/>
      <c r="Q291" s="174"/>
      <c r="R291" s="174"/>
      <c r="S291" s="174"/>
      <c r="T291" s="175"/>
      <c r="AT291" s="169" t="s">
        <v>172</v>
      </c>
      <c r="AU291" s="169" t="s">
        <v>88</v>
      </c>
      <c r="AV291" s="14" t="s">
        <v>170</v>
      </c>
      <c r="AW291" s="14" t="s">
        <v>32</v>
      </c>
      <c r="AX291" s="14" t="s">
        <v>77</v>
      </c>
      <c r="AY291" s="169" t="s">
        <v>163</v>
      </c>
    </row>
    <row r="292" spans="1:65" s="13" customFormat="1" ht="11.25">
      <c r="B292" s="159"/>
      <c r="D292" s="160" t="s">
        <v>172</v>
      </c>
      <c r="E292" s="161" t="s">
        <v>1</v>
      </c>
      <c r="F292" s="162" t="s">
        <v>375</v>
      </c>
      <c r="H292" s="163">
        <v>52.460999999999999</v>
      </c>
      <c r="I292" s="164"/>
      <c r="L292" s="159"/>
      <c r="M292" s="165"/>
      <c r="N292" s="166"/>
      <c r="O292" s="166"/>
      <c r="P292" s="166"/>
      <c r="Q292" s="166"/>
      <c r="R292" s="166"/>
      <c r="S292" s="166"/>
      <c r="T292" s="167"/>
      <c r="AT292" s="161" t="s">
        <v>172</v>
      </c>
      <c r="AU292" s="161" t="s">
        <v>88</v>
      </c>
      <c r="AV292" s="13" t="s">
        <v>88</v>
      </c>
      <c r="AW292" s="13" t="s">
        <v>32</v>
      </c>
      <c r="AX292" s="13" t="s">
        <v>85</v>
      </c>
      <c r="AY292" s="161" t="s">
        <v>163</v>
      </c>
    </row>
    <row r="293" spans="1:65" s="2" customFormat="1" ht="14.45" customHeight="1">
      <c r="A293" s="33"/>
      <c r="B293" s="145"/>
      <c r="C293" s="146" t="s">
        <v>413</v>
      </c>
      <c r="D293" s="146" t="s">
        <v>165</v>
      </c>
      <c r="E293" s="147" t="s">
        <v>377</v>
      </c>
      <c r="F293" s="148" t="s">
        <v>378</v>
      </c>
      <c r="G293" s="149" t="s">
        <v>258</v>
      </c>
      <c r="H293" s="150">
        <v>104.788</v>
      </c>
      <c r="I293" s="151"/>
      <c r="J293" s="152">
        <f>ROUND(I293*H293,2)</f>
        <v>0</v>
      </c>
      <c r="K293" s="148" t="s">
        <v>169</v>
      </c>
      <c r="L293" s="34"/>
      <c r="M293" s="153" t="s">
        <v>1</v>
      </c>
      <c r="N293" s="154" t="s">
        <v>42</v>
      </c>
      <c r="O293" s="59"/>
      <c r="P293" s="155">
        <f>O293*H293</f>
        <v>0</v>
      </c>
      <c r="Q293" s="155">
        <v>0</v>
      </c>
      <c r="R293" s="155">
        <f>Q293*H293</f>
        <v>0</v>
      </c>
      <c r="S293" s="155">
        <v>0</v>
      </c>
      <c r="T293" s="156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57" t="s">
        <v>170</v>
      </c>
      <c r="AT293" s="157" t="s">
        <v>165</v>
      </c>
      <c r="AU293" s="157" t="s">
        <v>88</v>
      </c>
      <c r="AY293" s="18" t="s">
        <v>163</v>
      </c>
      <c r="BE293" s="158">
        <f>IF(N293="základní",J293,0)</f>
        <v>0</v>
      </c>
      <c r="BF293" s="158">
        <f>IF(N293="snížená",J293,0)</f>
        <v>0</v>
      </c>
      <c r="BG293" s="158">
        <f>IF(N293="zákl. přenesená",J293,0)</f>
        <v>0</v>
      </c>
      <c r="BH293" s="158">
        <f>IF(N293="sníž. přenesená",J293,0)</f>
        <v>0</v>
      </c>
      <c r="BI293" s="158">
        <f>IF(N293="nulová",J293,0)</f>
        <v>0</v>
      </c>
      <c r="BJ293" s="18" t="s">
        <v>85</v>
      </c>
      <c r="BK293" s="158">
        <f>ROUND(I293*H293,2)</f>
        <v>0</v>
      </c>
      <c r="BL293" s="18" t="s">
        <v>170</v>
      </c>
      <c r="BM293" s="157" t="s">
        <v>379</v>
      </c>
    </row>
    <row r="294" spans="1:65" s="13" customFormat="1" ht="11.25">
      <c r="B294" s="159"/>
      <c r="D294" s="160" t="s">
        <v>172</v>
      </c>
      <c r="E294" s="161" t="s">
        <v>1</v>
      </c>
      <c r="F294" s="162" t="s">
        <v>380</v>
      </c>
      <c r="H294" s="163">
        <v>104.788</v>
      </c>
      <c r="I294" s="164"/>
      <c r="L294" s="159"/>
      <c r="M294" s="165"/>
      <c r="N294" s="166"/>
      <c r="O294" s="166"/>
      <c r="P294" s="166"/>
      <c r="Q294" s="166"/>
      <c r="R294" s="166"/>
      <c r="S294" s="166"/>
      <c r="T294" s="167"/>
      <c r="AT294" s="161" t="s">
        <v>172</v>
      </c>
      <c r="AU294" s="161" t="s">
        <v>88</v>
      </c>
      <c r="AV294" s="13" t="s">
        <v>88</v>
      </c>
      <c r="AW294" s="13" t="s">
        <v>32</v>
      </c>
      <c r="AX294" s="13" t="s">
        <v>85</v>
      </c>
      <c r="AY294" s="161" t="s">
        <v>163</v>
      </c>
    </row>
    <row r="295" spans="1:65" s="2" customFormat="1" ht="14.45" customHeight="1">
      <c r="A295" s="33"/>
      <c r="B295" s="145"/>
      <c r="C295" s="146" t="s">
        <v>418</v>
      </c>
      <c r="D295" s="146" t="s">
        <v>165</v>
      </c>
      <c r="E295" s="147" t="s">
        <v>382</v>
      </c>
      <c r="F295" s="148" t="s">
        <v>383</v>
      </c>
      <c r="G295" s="149" t="s">
        <v>258</v>
      </c>
      <c r="H295" s="150">
        <v>131.41800000000001</v>
      </c>
      <c r="I295" s="151"/>
      <c r="J295" s="152">
        <f>ROUND(I295*H295,2)</f>
        <v>0</v>
      </c>
      <c r="K295" s="148" t="s">
        <v>169</v>
      </c>
      <c r="L295" s="34"/>
      <c r="M295" s="153" t="s">
        <v>1</v>
      </c>
      <c r="N295" s="154" t="s">
        <v>42</v>
      </c>
      <c r="O295" s="59"/>
      <c r="P295" s="155">
        <f>O295*H295</f>
        <v>0</v>
      </c>
      <c r="Q295" s="155">
        <v>0</v>
      </c>
      <c r="R295" s="155">
        <f>Q295*H295</f>
        <v>0</v>
      </c>
      <c r="S295" s="155">
        <v>0</v>
      </c>
      <c r="T295" s="156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57" t="s">
        <v>170</v>
      </c>
      <c r="AT295" s="157" t="s">
        <v>165</v>
      </c>
      <c r="AU295" s="157" t="s">
        <v>88</v>
      </c>
      <c r="AY295" s="18" t="s">
        <v>163</v>
      </c>
      <c r="BE295" s="158">
        <f>IF(N295="základní",J295,0)</f>
        <v>0</v>
      </c>
      <c r="BF295" s="158">
        <f>IF(N295="snížená",J295,0)</f>
        <v>0</v>
      </c>
      <c r="BG295" s="158">
        <f>IF(N295="zákl. přenesená",J295,0)</f>
        <v>0</v>
      </c>
      <c r="BH295" s="158">
        <f>IF(N295="sníž. přenesená",J295,0)</f>
        <v>0</v>
      </c>
      <c r="BI295" s="158">
        <f>IF(N295="nulová",J295,0)</f>
        <v>0</v>
      </c>
      <c r="BJ295" s="18" t="s">
        <v>85</v>
      </c>
      <c r="BK295" s="158">
        <f>ROUND(I295*H295,2)</f>
        <v>0</v>
      </c>
      <c r="BL295" s="18" t="s">
        <v>170</v>
      </c>
      <c r="BM295" s="157" t="s">
        <v>384</v>
      </c>
    </row>
    <row r="296" spans="1:65" s="13" customFormat="1" ht="11.25">
      <c r="B296" s="159"/>
      <c r="D296" s="160" t="s">
        <v>172</v>
      </c>
      <c r="E296" s="161" t="s">
        <v>1</v>
      </c>
      <c r="F296" s="162" t="s">
        <v>120</v>
      </c>
      <c r="H296" s="163">
        <v>131.41800000000001</v>
      </c>
      <c r="I296" s="164"/>
      <c r="L296" s="159"/>
      <c r="M296" s="165"/>
      <c r="N296" s="166"/>
      <c r="O296" s="166"/>
      <c r="P296" s="166"/>
      <c r="Q296" s="166"/>
      <c r="R296" s="166"/>
      <c r="S296" s="166"/>
      <c r="T296" s="167"/>
      <c r="AT296" s="161" t="s">
        <v>172</v>
      </c>
      <c r="AU296" s="161" t="s">
        <v>88</v>
      </c>
      <c r="AV296" s="13" t="s">
        <v>88</v>
      </c>
      <c r="AW296" s="13" t="s">
        <v>32</v>
      </c>
      <c r="AX296" s="13" t="s">
        <v>85</v>
      </c>
      <c r="AY296" s="161" t="s">
        <v>163</v>
      </c>
    </row>
    <row r="297" spans="1:65" s="2" customFormat="1" ht="14.45" customHeight="1">
      <c r="A297" s="33"/>
      <c r="B297" s="145"/>
      <c r="C297" s="146" t="s">
        <v>423</v>
      </c>
      <c r="D297" s="146" t="s">
        <v>165</v>
      </c>
      <c r="E297" s="147" t="s">
        <v>386</v>
      </c>
      <c r="F297" s="148" t="s">
        <v>387</v>
      </c>
      <c r="G297" s="149" t="s">
        <v>258</v>
      </c>
      <c r="H297" s="150">
        <v>131.41800000000001</v>
      </c>
      <c r="I297" s="151"/>
      <c r="J297" s="152">
        <f>ROUND(I297*H297,2)</f>
        <v>0</v>
      </c>
      <c r="K297" s="148" t="s">
        <v>169</v>
      </c>
      <c r="L297" s="34"/>
      <c r="M297" s="153" t="s">
        <v>1</v>
      </c>
      <c r="N297" s="154" t="s">
        <v>42</v>
      </c>
      <c r="O297" s="59"/>
      <c r="P297" s="155">
        <f>O297*H297</f>
        <v>0</v>
      </c>
      <c r="Q297" s="155">
        <v>0</v>
      </c>
      <c r="R297" s="155">
        <f>Q297*H297</f>
        <v>0</v>
      </c>
      <c r="S297" s="155">
        <v>0</v>
      </c>
      <c r="T297" s="156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57" t="s">
        <v>170</v>
      </c>
      <c r="AT297" s="157" t="s">
        <v>165</v>
      </c>
      <c r="AU297" s="157" t="s">
        <v>88</v>
      </c>
      <c r="AY297" s="18" t="s">
        <v>163</v>
      </c>
      <c r="BE297" s="158">
        <f>IF(N297="základní",J297,0)</f>
        <v>0</v>
      </c>
      <c r="BF297" s="158">
        <f>IF(N297="snížená",J297,0)</f>
        <v>0</v>
      </c>
      <c r="BG297" s="158">
        <f>IF(N297="zákl. přenesená",J297,0)</f>
        <v>0</v>
      </c>
      <c r="BH297" s="158">
        <f>IF(N297="sníž. přenesená",J297,0)</f>
        <v>0</v>
      </c>
      <c r="BI297" s="158">
        <f>IF(N297="nulová",J297,0)</f>
        <v>0</v>
      </c>
      <c r="BJ297" s="18" t="s">
        <v>85</v>
      </c>
      <c r="BK297" s="158">
        <f>ROUND(I297*H297,2)</f>
        <v>0</v>
      </c>
      <c r="BL297" s="18" t="s">
        <v>170</v>
      </c>
      <c r="BM297" s="157" t="s">
        <v>388</v>
      </c>
    </row>
    <row r="298" spans="1:65" s="2" customFormat="1" ht="14.45" customHeight="1">
      <c r="A298" s="33"/>
      <c r="B298" s="145"/>
      <c r="C298" s="146" t="s">
        <v>429</v>
      </c>
      <c r="D298" s="146" t="s">
        <v>165</v>
      </c>
      <c r="E298" s="147" t="s">
        <v>390</v>
      </c>
      <c r="F298" s="148" t="s">
        <v>391</v>
      </c>
      <c r="G298" s="149" t="s">
        <v>258</v>
      </c>
      <c r="H298" s="150">
        <v>16.219000000000001</v>
      </c>
      <c r="I298" s="151"/>
      <c r="J298" s="152">
        <f>ROUND(I298*H298,2)</f>
        <v>0</v>
      </c>
      <c r="K298" s="148" t="s">
        <v>169</v>
      </c>
      <c r="L298" s="34"/>
      <c r="M298" s="153" t="s">
        <v>1</v>
      </c>
      <c r="N298" s="154" t="s">
        <v>42</v>
      </c>
      <c r="O298" s="59"/>
      <c r="P298" s="155">
        <f>O298*H298</f>
        <v>0</v>
      </c>
      <c r="Q298" s="155">
        <v>0</v>
      </c>
      <c r="R298" s="155">
        <f>Q298*H298</f>
        <v>0</v>
      </c>
      <c r="S298" s="155">
        <v>0</v>
      </c>
      <c r="T298" s="156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57" t="s">
        <v>170</v>
      </c>
      <c r="AT298" s="157" t="s">
        <v>165</v>
      </c>
      <c r="AU298" s="157" t="s">
        <v>88</v>
      </c>
      <c r="AY298" s="18" t="s">
        <v>163</v>
      </c>
      <c r="BE298" s="158">
        <f>IF(N298="základní",J298,0)</f>
        <v>0</v>
      </c>
      <c r="BF298" s="158">
        <f>IF(N298="snížená",J298,0)</f>
        <v>0</v>
      </c>
      <c r="BG298" s="158">
        <f>IF(N298="zákl. přenesená",J298,0)</f>
        <v>0</v>
      </c>
      <c r="BH298" s="158">
        <f>IF(N298="sníž. přenesená",J298,0)</f>
        <v>0</v>
      </c>
      <c r="BI298" s="158">
        <f>IF(N298="nulová",J298,0)</f>
        <v>0</v>
      </c>
      <c r="BJ298" s="18" t="s">
        <v>85</v>
      </c>
      <c r="BK298" s="158">
        <f>ROUND(I298*H298,2)</f>
        <v>0</v>
      </c>
      <c r="BL298" s="18" t="s">
        <v>170</v>
      </c>
      <c r="BM298" s="157" t="s">
        <v>392</v>
      </c>
    </row>
    <row r="299" spans="1:65" s="13" customFormat="1" ht="11.25">
      <c r="B299" s="159"/>
      <c r="D299" s="160" t="s">
        <v>172</v>
      </c>
      <c r="E299" s="161" t="s">
        <v>1</v>
      </c>
      <c r="F299" s="162" t="s">
        <v>653</v>
      </c>
      <c r="H299" s="163">
        <v>18.503</v>
      </c>
      <c r="I299" s="164"/>
      <c r="L299" s="159"/>
      <c r="M299" s="165"/>
      <c r="N299" s="166"/>
      <c r="O299" s="166"/>
      <c r="P299" s="166"/>
      <c r="Q299" s="166"/>
      <c r="R299" s="166"/>
      <c r="S299" s="166"/>
      <c r="T299" s="167"/>
      <c r="AT299" s="161" t="s">
        <v>172</v>
      </c>
      <c r="AU299" s="161" t="s">
        <v>88</v>
      </c>
      <c r="AV299" s="13" t="s">
        <v>88</v>
      </c>
      <c r="AW299" s="13" t="s">
        <v>32</v>
      </c>
      <c r="AX299" s="13" t="s">
        <v>77</v>
      </c>
      <c r="AY299" s="161" t="s">
        <v>163</v>
      </c>
    </row>
    <row r="300" spans="1:65" s="13" customFormat="1" ht="11.25">
      <c r="B300" s="159"/>
      <c r="D300" s="160" t="s">
        <v>172</v>
      </c>
      <c r="E300" s="161" t="s">
        <v>1</v>
      </c>
      <c r="F300" s="162" t="s">
        <v>654</v>
      </c>
      <c r="H300" s="163">
        <v>-2.2839999999999998</v>
      </c>
      <c r="I300" s="164"/>
      <c r="L300" s="159"/>
      <c r="M300" s="165"/>
      <c r="N300" s="166"/>
      <c r="O300" s="166"/>
      <c r="P300" s="166"/>
      <c r="Q300" s="166"/>
      <c r="R300" s="166"/>
      <c r="S300" s="166"/>
      <c r="T300" s="167"/>
      <c r="AT300" s="161" t="s">
        <v>172</v>
      </c>
      <c r="AU300" s="161" t="s">
        <v>88</v>
      </c>
      <c r="AV300" s="13" t="s">
        <v>88</v>
      </c>
      <c r="AW300" s="13" t="s">
        <v>32</v>
      </c>
      <c r="AX300" s="13" t="s">
        <v>77</v>
      </c>
      <c r="AY300" s="161" t="s">
        <v>163</v>
      </c>
    </row>
    <row r="301" spans="1:65" s="14" customFormat="1" ht="11.25">
      <c r="B301" s="168"/>
      <c r="D301" s="160" t="s">
        <v>172</v>
      </c>
      <c r="E301" s="169" t="s">
        <v>109</v>
      </c>
      <c r="F301" s="170" t="s">
        <v>173</v>
      </c>
      <c r="H301" s="171">
        <v>16.219000000000001</v>
      </c>
      <c r="I301" s="172"/>
      <c r="L301" s="168"/>
      <c r="M301" s="173"/>
      <c r="N301" s="174"/>
      <c r="O301" s="174"/>
      <c r="P301" s="174"/>
      <c r="Q301" s="174"/>
      <c r="R301" s="174"/>
      <c r="S301" s="174"/>
      <c r="T301" s="175"/>
      <c r="AT301" s="169" t="s">
        <v>172</v>
      </c>
      <c r="AU301" s="169" t="s">
        <v>88</v>
      </c>
      <c r="AV301" s="14" t="s">
        <v>170</v>
      </c>
      <c r="AW301" s="14" t="s">
        <v>32</v>
      </c>
      <c r="AX301" s="14" t="s">
        <v>85</v>
      </c>
      <c r="AY301" s="169" t="s">
        <v>163</v>
      </c>
    </row>
    <row r="302" spans="1:65" s="2" customFormat="1" ht="14.45" customHeight="1">
      <c r="A302" s="33"/>
      <c r="B302" s="145"/>
      <c r="C302" s="191" t="s">
        <v>432</v>
      </c>
      <c r="D302" s="191" t="s">
        <v>362</v>
      </c>
      <c r="E302" s="192" t="s">
        <v>396</v>
      </c>
      <c r="F302" s="193" t="s">
        <v>397</v>
      </c>
      <c r="G302" s="194" t="s">
        <v>211</v>
      </c>
      <c r="H302" s="195">
        <v>30.766999999999999</v>
      </c>
      <c r="I302" s="196"/>
      <c r="J302" s="197">
        <f>ROUND(I302*H302,2)</f>
        <v>0</v>
      </c>
      <c r="K302" s="193" t="s">
        <v>169</v>
      </c>
      <c r="L302" s="198"/>
      <c r="M302" s="199" t="s">
        <v>1</v>
      </c>
      <c r="N302" s="200" t="s">
        <v>42</v>
      </c>
      <c r="O302" s="59"/>
      <c r="P302" s="155">
        <f>O302*H302</f>
        <v>0</v>
      </c>
      <c r="Q302" s="155">
        <v>1</v>
      </c>
      <c r="R302" s="155">
        <f>Q302*H302</f>
        <v>30.766999999999999</v>
      </c>
      <c r="S302" s="155">
        <v>0</v>
      </c>
      <c r="T302" s="156">
        <f>S302*H302</f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57" t="s">
        <v>199</v>
      </c>
      <c r="AT302" s="157" t="s">
        <v>362</v>
      </c>
      <c r="AU302" s="157" t="s">
        <v>88</v>
      </c>
      <c r="AY302" s="18" t="s">
        <v>163</v>
      </c>
      <c r="BE302" s="158">
        <f>IF(N302="základní",J302,0)</f>
        <v>0</v>
      </c>
      <c r="BF302" s="158">
        <f>IF(N302="snížená",J302,0)</f>
        <v>0</v>
      </c>
      <c r="BG302" s="158">
        <f>IF(N302="zákl. přenesená",J302,0)</f>
        <v>0</v>
      </c>
      <c r="BH302" s="158">
        <f>IF(N302="sníž. přenesená",J302,0)</f>
        <v>0</v>
      </c>
      <c r="BI302" s="158">
        <f>IF(N302="nulová",J302,0)</f>
        <v>0</v>
      </c>
      <c r="BJ302" s="18" t="s">
        <v>85</v>
      </c>
      <c r="BK302" s="158">
        <f>ROUND(I302*H302,2)</f>
        <v>0</v>
      </c>
      <c r="BL302" s="18" t="s">
        <v>170</v>
      </c>
      <c r="BM302" s="157" t="s">
        <v>398</v>
      </c>
    </row>
    <row r="303" spans="1:65" s="13" customFormat="1" ht="11.25">
      <c r="B303" s="159"/>
      <c r="D303" s="160" t="s">
        <v>172</v>
      </c>
      <c r="E303" s="161" t="s">
        <v>1</v>
      </c>
      <c r="F303" s="162" t="s">
        <v>399</v>
      </c>
      <c r="H303" s="163">
        <v>30.766999999999999</v>
      </c>
      <c r="I303" s="164"/>
      <c r="L303" s="159"/>
      <c r="M303" s="165"/>
      <c r="N303" s="166"/>
      <c r="O303" s="166"/>
      <c r="P303" s="166"/>
      <c r="Q303" s="166"/>
      <c r="R303" s="166"/>
      <c r="S303" s="166"/>
      <c r="T303" s="167"/>
      <c r="AT303" s="161" t="s">
        <v>172</v>
      </c>
      <c r="AU303" s="161" t="s">
        <v>88</v>
      </c>
      <c r="AV303" s="13" t="s">
        <v>88</v>
      </c>
      <c r="AW303" s="13" t="s">
        <v>32</v>
      </c>
      <c r="AX303" s="13" t="s">
        <v>85</v>
      </c>
      <c r="AY303" s="161" t="s">
        <v>163</v>
      </c>
    </row>
    <row r="304" spans="1:65" s="2" customFormat="1" ht="14.45" customHeight="1">
      <c r="A304" s="33"/>
      <c r="B304" s="145"/>
      <c r="C304" s="146" t="s">
        <v>436</v>
      </c>
      <c r="D304" s="146" t="s">
        <v>165</v>
      </c>
      <c r="E304" s="147" t="s">
        <v>401</v>
      </c>
      <c r="F304" s="148" t="s">
        <v>402</v>
      </c>
      <c r="G304" s="149" t="s">
        <v>258</v>
      </c>
      <c r="H304" s="150">
        <v>16.219000000000001</v>
      </c>
      <c r="I304" s="151"/>
      <c r="J304" s="152">
        <f>ROUND(I304*H304,2)</f>
        <v>0</v>
      </c>
      <c r="K304" s="148" t="s">
        <v>169</v>
      </c>
      <c r="L304" s="34"/>
      <c r="M304" s="153" t="s">
        <v>1</v>
      </c>
      <c r="N304" s="154" t="s">
        <v>42</v>
      </c>
      <c r="O304" s="59"/>
      <c r="P304" s="155">
        <f>O304*H304</f>
        <v>0</v>
      </c>
      <c r="Q304" s="155">
        <v>0</v>
      </c>
      <c r="R304" s="155">
        <f>Q304*H304</f>
        <v>0</v>
      </c>
      <c r="S304" s="155">
        <v>0</v>
      </c>
      <c r="T304" s="156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57" t="s">
        <v>170</v>
      </c>
      <c r="AT304" s="157" t="s">
        <v>165</v>
      </c>
      <c r="AU304" s="157" t="s">
        <v>88</v>
      </c>
      <c r="AY304" s="18" t="s">
        <v>163</v>
      </c>
      <c r="BE304" s="158">
        <f>IF(N304="základní",J304,0)</f>
        <v>0</v>
      </c>
      <c r="BF304" s="158">
        <f>IF(N304="snížená",J304,0)</f>
        <v>0</v>
      </c>
      <c r="BG304" s="158">
        <f>IF(N304="zákl. přenesená",J304,0)</f>
        <v>0</v>
      </c>
      <c r="BH304" s="158">
        <f>IF(N304="sníž. přenesená",J304,0)</f>
        <v>0</v>
      </c>
      <c r="BI304" s="158">
        <f>IF(N304="nulová",J304,0)</f>
        <v>0</v>
      </c>
      <c r="BJ304" s="18" t="s">
        <v>85</v>
      </c>
      <c r="BK304" s="158">
        <f>ROUND(I304*H304,2)</f>
        <v>0</v>
      </c>
      <c r="BL304" s="18" t="s">
        <v>170</v>
      </c>
      <c r="BM304" s="157" t="s">
        <v>403</v>
      </c>
    </row>
    <row r="305" spans="1:65" s="13" customFormat="1" ht="11.25">
      <c r="B305" s="159"/>
      <c r="D305" s="160" t="s">
        <v>172</v>
      </c>
      <c r="E305" s="161" t="s">
        <v>1</v>
      </c>
      <c r="F305" s="162" t="s">
        <v>404</v>
      </c>
      <c r="H305" s="163">
        <v>16.219000000000001</v>
      </c>
      <c r="I305" s="164"/>
      <c r="L305" s="159"/>
      <c r="M305" s="165"/>
      <c r="N305" s="166"/>
      <c r="O305" s="166"/>
      <c r="P305" s="166"/>
      <c r="Q305" s="166"/>
      <c r="R305" s="166"/>
      <c r="S305" s="166"/>
      <c r="T305" s="167"/>
      <c r="AT305" s="161" t="s">
        <v>172</v>
      </c>
      <c r="AU305" s="161" t="s">
        <v>88</v>
      </c>
      <c r="AV305" s="13" t="s">
        <v>88</v>
      </c>
      <c r="AW305" s="13" t="s">
        <v>32</v>
      </c>
      <c r="AX305" s="13" t="s">
        <v>85</v>
      </c>
      <c r="AY305" s="161" t="s">
        <v>163</v>
      </c>
    </row>
    <row r="306" spans="1:65" s="2" customFormat="1" ht="14.45" customHeight="1">
      <c r="A306" s="33"/>
      <c r="B306" s="145"/>
      <c r="C306" s="146" t="s">
        <v>441</v>
      </c>
      <c r="D306" s="146" t="s">
        <v>165</v>
      </c>
      <c r="E306" s="147" t="s">
        <v>386</v>
      </c>
      <c r="F306" s="148" t="s">
        <v>387</v>
      </c>
      <c r="G306" s="149" t="s">
        <v>258</v>
      </c>
      <c r="H306" s="150">
        <v>16.219000000000001</v>
      </c>
      <c r="I306" s="151"/>
      <c r="J306" s="152">
        <f>ROUND(I306*H306,2)</f>
        <v>0</v>
      </c>
      <c r="K306" s="148" t="s">
        <v>169</v>
      </c>
      <c r="L306" s="34"/>
      <c r="M306" s="153" t="s">
        <v>1</v>
      </c>
      <c r="N306" s="154" t="s">
        <v>42</v>
      </c>
      <c r="O306" s="59"/>
      <c r="P306" s="155">
        <f>O306*H306</f>
        <v>0</v>
      </c>
      <c r="Q306" s="155">
        <v>0</v>
      </c>
      <c r="R306" s="155">
        <f>Q306*H306</f>
        <v>0</v>
      </c>
      <c r="S306" s="155">
        <v>0</v>
      </c>
      <c r="T306" s="156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57" t="s">
        <v>170</v>
      </c>
      <c r="AT306" s="157" t="s">
        <v>165</v>
      </c>
      <c r="AU306" s="157" t="s">
        <v>88</v>
      </c>
      <c r="AY306" s="18" t="s">
        <v>163</v>
      </c>
      <c r="BE306" s="158">
        <f>IF(N306="základní",J306,0)</f>
        <v>0</v>
      </c>
      <c r="BF306" s="158">
        <f>IF(N306="snížená",J306,0)</f>
        <v>0</v>
      </c>
      <c r="BG306" s="158">
        <f>IF(N306="zákl. přenesená",J306,0)</f>
        <v>0</v>
      </c>
      <c r="BH306" s="158">
        <f>IF(N306="sníž. přenesená",J306,0)</f>
        <v>0</v>
      </c>
      <c r="BI306" s="158">
        <f>IF(N306="nulová",J306,0)</f>
        <v>0</v>
      </c>
      <c r="BJ306" s="18" t="s">
        <v>85</v>
      </c>
      <c r="BK306" s="158">
        <f>ROUND(I306*H306,2)</f>
        <v>0</v>
      </c>
      <c r="BL306" s="18" t="s">
        <v>170</v>
      </c>
      <c r="BM306" s="157" t="s">
        <v>406</v>
      </c>
    </row>
    <row r="307" spans="1:65" s="2" customFormat="1" ht="14.45" customHeight="1">
      <c r="A307" s="33"/>
      <c r="B307" s="145"/>
      <c r="C307" s="146" t="s">
        <v>447</v>
      </c>
      <c r="D307" s="146" t="s">
        <v>165</v>
      </c>
      <c r="E307" s="147" t="s">
        <v>408</v>
      </c>
      <c r="F307" s="148" t="s">
        <v>409</v>
      </c>
      <c r="G307" s="149" t="s">
        <v>183</v>
      </c>
      <c r="H307" s="150">
        <v>40.365000000000002</v>
      </c>
      <c r="I307" s="151"/>
      <c r="J307" s="152">
        <f>ROUND(I307*H307,2)</f>
        <v>0</v>
      </c>
      <c r="K307" s="148" t="s">
        <v>169</v>
      </c>
      <c r="L307" s="34"/>
      <c r="M307" s="153" t="s">
        <v>1</v>
      </c>
      <c r="N307" s="154" t="s">
        <v>42</v>
      </c>
      <c r="O307" s="59"/>
      <c r="P307" s="155">
        <f>O307*H307</f>
        <v>0</v>
      </c>
      <c r="Q307" s="155">
        <v>0</v>
      </c>
      <c r="R307" s="155">
        <f>Q307*H307</f>
        <v>0</v>
      </c>
      <c r="S307" s="155">
        <v>0</v>
      </c>
      <c r="T307" s="156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57" t="s">
        <v>170</v>
      </c>
      <c r="AT307" s="157" t="s">
        <v>165</v>
      </c>
      <c r="AU307" s="157" t="s">
        <v>88</v>
      </c>
      <c r="AY307" s="18" t="s">
        <v>163</v>
      </c>
      <c r="BE307" s="158">
        <f>IF(N307="základní",J307,0)</f>
        <v>0</v>
      </c>
      <c r="BF307" s="158">
        <f>IF(N307="snížená",J307,0)</f>
        <v>0</v>
      </c>
      <c r="BG307" s="158">
        <f>IF(N307="zákl. přenesená",J307,0)</f>
        <v>0</v>
      </c>
      <c r="BH307" s="158">
        <f>IF(N307="sníž. přenesená",J307,0)</f>
        <v>0</v>
      </c>
      <c r="BI307" s="158">
        <f>IF(N307="nulová",J307,0)</f>
        <v>0</v>
      </c>
      <c r="BJ307" s="18" t="s">
        <v>85</v>
      </c>
      <c r="BK307" s="158">
        <f>ROUND(I307*H307,2)</f>
        <v>0</v>
      </c>
      <c r="BL307" s="18" t="s">
        <v>170</v>
      </c>
      <c r="BM307" s="157" t="s">
        <v>410</v>
      </c>
    </row>
    <row r="308" spans="1:65" s="13" customFormat="1" ht="11.25">
      <c r="B308" s="159"/>
      <c r="D308" s="160" t="s">
        <v>172</v>
      </c>
      <c r="E308" s="161" t="s">
        <v>1</v>
      </c>
      <c r="F308" s="162" t="s">
        <v>655</v>
      </c>
      <c r="H308" s="163">
        <v>15.84</v>
      </c>
      <c r="I308" s="164"/>
      <c r="L308" s="159"/>
      <c r="M308" s="165"/>
      <c r="N308" s="166"/>
      <c r="O308" s="166"/>
      <c r="P308" s="166"/>
      <c r="Q308" s="166"/>
      <c r="R308" s="166"/>
      <c r="S308" s="166"/>
      <c r="T308" s="167"/>
      <c r="AT308" s="161" t="s">
        <v>172</v>
      </c>
      <c r="AU308" s="161" t="s">
        <v>88</v>
      </c>
      <c r="AV308" s="13" t="s">
        <v>88</v>
      </c>
      <c r="AW308" s="13" t="s">
        <v>32</v>
      </c>
      <c r="AX308" s="13" t="s">
        <v>77</v>
      </c>
      <c r="AY308" s="161" t="s">
        <v>163</v>
      </c>
    </row>
    <row r="309" spans="1:65" s="13" customFormat="1" ht="11.25">
      <c r="B309" s="159"/>
      <c r="D309" s="160" t="s">
        <v>172</v>
      </c>
      <c r="E309" s="161" t="s">
        <v>1</v>
      </c>
      <c r="F309" s="162" t="s">
        <v>656</v>
      </c>
      <c r="H309" s="163">
        <v>2.0249999999999999</v>
      </c>
      <c r="I309" s="164"/>
      <c r="L309" s="159"/>
      <c r="M309" s="165"/>
      <c r="N309" s="166"/>
      <c r="O309" s="166"/>
      <c r="P309" s="166"/>
      <c r="Q309" s="166"/>
      <c r="R309" s="166"/>
      <c r="S309" s="166"/>
      <c r="T309" s="167"/>
      <c r="AT309" s="161" t="s">
        <v>172</v>
      </c>
      <c r="AU309" s="161" t="s">
        <v>88</v>
      </c>
      <c r="AV309" s="13" t="s">
        <v>88</v>
      </c>
      <c r="AW309" s="13" t="s">
        <v>32</v>
      </c>
      <c r="AX309" s="13" t="s">
        <v>77</v>
      </c>
      <c r="AY309" s="161" t="s">
        <v>163</v>
      </c>
    </row>
    <row r="310" spans="1:65" s="13" customFormat="1" ht="11.25">
      <c r="B310" s="159"/>
      <c r="D310" s="160" t="s">
        <v>172</v>
      </c>
      <c r="E310" s="161" t="s">
        <v>1</v>
      </c>
      <c r="F310" s="162" t="s">
        <v>657</v>
      </c>
      <c r="H310" s="163">
        <v>15</v>
      </c>
      <c r="I310" s="164"/>
      <c r="L310" s="159"/>
      <c r="M310" s="165"/>
      <c r="N310" s="166"/>
      <c r="O310" s="166"/>
      <c r="P310" s="166"/>
      <c r="Q310" s="166"/>
      <c r="R310" s="166"/>
      <c r="S310" s="166"/>
      <c r="T310" s="167"/>
      <c r="AT310" s="161" t="s">
        <v>172</v>
      </c>
      <c r="AU310" s="161" t="s">
        <v>88</v>
      </c>
      <c r="AV310" s="13" t="s">
        <v>88</v>
      </c>
      <c r="AW310" s="13" t="s">
        <v>32</v>
      </c>
      <c r="AX310" s="13" t="s">
        <v>77</v>
      </c>
      <c r="AY310" s="161" t="s">
        <v>163</v>
      </c>
    </row>
    <row r="311" spans="1:65" s="13" customFormat="1" ht="11.25">
      <c r="B311" s="159"/>
      <c r="D311" s="160" t="s">
        <v>172</v>
      </c>
      <c r="E311" s="161" t="s">
        <v>1</v>
      </c>
      <c r="F311" s="162" t="s">
        <v>658</v>
      </c>
      <c r="H311" s="163">
        <v>7.5</v>
      </c>
      <c r="I311" s="164"/>
      <c r="L311" s="159"/>
      <c r="M311" s="165"/>
      <c r="N311" s="166"/>
      <c r="O311" s="166"/>
      <c r="P311" s="166"/>
      <c r="Q311" s="166"/>
      <c r="R311" s="166"/>
      <c r="S311" s="166"/>
      <c r="T311" s="167"/>
      <c r="AT311" s="161" t="s">
        <v>172</v>
      </c>
      <c r="AU311" s="161" t="s">
        <v>88</v>
      </c>
      <c r="AV311" s="13" t="s">
        <v>88</v>
      </c>
      <c r="AW311" s="13" t="s">
        <v>32</v>
      </c>
      <c r="AX311" s="13" t="s">
        <v>77</v>
      </c>
      <c r="AY311" s="161" t="s">
        <v>163</v>
      </c>
    </row>
    <row r="312" spans="1:65" s="14" customFormat="1" ht="11.25">
      <c r="B312" s="168"/>
      <c r="D312" s="160" t="s">
        <v>172</v>
      </c>
      <c r="E312" s="169" t="s">
        <v>118</v>
      </c>
      <c r="F312" s="170" t="s">
        <v>173</v>
      </c>
      <c r="H312" s="171">
        <v>40.365000000000002</v>
      </c>
      <c r="I312" s="172"/>
      <c r="L312" s="168"/>
      <c r="M312" s="173"/>
      <c r="N312" s="174"/>
      <c r="O312" s="174"/>
      <c r="P312" s="174"/>
      <c r="Q312" s="174"/>
      <c r="R312" s="174"/>
      <c r="S312" s="174"/>
      <c r="T312" s="175"/>
      <c r="AT312" s="169" t="s">
        <v>172</v>
      </c>
      <c r="AU312" s="169" t="s">
        <v>88</v>
      </c>
      <c r="AV312" s="14" t="s">
        <v>170</v>
      </c>
      <c r="AW312" s="14" t="s">
        <v>32</v>
      </c>
      <c r="AX312" s="14" t="s">
        <v>85</v>
      </c>
      <c r="AY312" s="169" t="s">
        <v>163</v>
      </c>
    </row>
    <row r="313" spans="1:65" s="2" customFormat="1" ht="14.45" customHeight="1">
      <c r="A313" s="33"/>
      <c r="B313" s="145"/>
      <c r="C313" s="146" t="s">
        <v>452</v>
      </c>
      <c r="D313" s="146" t="s">
        <v>165</v>
      </c>
      <c r="E313" s="147" t="s">
        <v>414</v>
      </c>
      <c r="F313" s="148" t="s">
        <v>415</v>
      </c>
      <c r="G313" s="149" t="s">
        <v>183</v>
      </c>
      <c r="H313" s="150">
        <v>80.73</v>
      </c>
      <c r="I313" s="151"/>
      <c r="J313" s="152">
        <f>ROUND(I313*H313,2)</f>
        <v>0</v>
      </c>
      <c r="K313" s="148" t="s">
        <v>169</v>
      </c>
      <c r="L313" s="34"/>
      <c r="M313" s="153" t="s">
        <v>1</v>
      </c>
      <c r="N313" s="154" t="s">
        <v>42</v>
      </c>
      <c r="O313" s="59"/>
      <c r="P313" s="155">
        <f>O313*H313</f>
        <v>0</v>
      </c>
      <c r="Q313" s="155">
        <v>0</v>
      </c>
      <c r="R313" s="155">
        <f>Q313*H313</f>
        <v>0</v>
      </c>
      <c r="S313" s="155">
        <v>0</v>
      </c>
      <c r="T313" s="156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57" t="s">
        <v>170</v>
      </c>
      <c r="AT313" s="157" t="s">
        <v>165</v>
      </c>
      <c r="AU313" s="157" t="s">
        <v>88</v>
      </c>
      <c r="AY313" s="18" t="s">
        <v>163</v>
      </c>
      <c r="BE313" s="158">
        <f>IF(N313="základní",J313,0)</f>
        <v>0</v>
      </c>
      <c r="BF313" s="158">
        <f>IF(N313="snížená",J313,0)</f>
        <v>0</v>
      </c>
      <c r="BG313" s="158">
        <f>IF(N313="zákl. přenesená",J313,0)</f>
        <v>0</v>
      </c>
      <c r="BH313" s="158">
        <f>IF(N313="sníž. přenesená",J313,0)</f>
        <v>0</v>
      </c>
      <c r="BI313" s="158">
        <f>IF(N313="nulová",J313,0)</f>
        <v>0</v>
      </c>
      <c r="BJ313" s="18" t="s">
        <v>85</v>
      </c>
      <c r="BK313" s="158">
        <f>ROUND(I313*H313,2)</f>
        <v>0</v>
      </c>
      <c r="BL313" s="18" t="s">
        <v>170</v>
      </c>
      <c r="BM313" s="157" t="s">
        <v>416</v>
      </c>
    </row>
    <row r="314" spans="1:65" s="13" customFormat="1" ht="11.25">
      <c r="B314" s="159"/>
      <c r="D314" s="160" t="s">
        <v>172</v>
      </c>
      <c r="E314" s="161" t="s">
        <v>1</v>
      </c>
      <c r="F314" s="162" t="s">
        <v>417</v>
      </c>
      <c r="H314" s="163">
        <v>80.73</v>
      </c>
      <c r="I314" s="164"/>
      <c r="L314" s="159"/>
      <c r="M314" s="165"/>
      <c r="N314" s="166"/>
      <c r="O314" s="166"/>
      <c r="P314" s="166"/>
      <c r="Q314" s="166"/>
      <c r="R314" s="166"/>
      <c r="S314" s="166"/>
      <c r="T314" s="167"/>
      <c r="AT314" s="161" t="s">
        <v>172</v>
      </c>
      <c r="AU314" s="161" t="s">
        <v>88</v>
      </c>
      <c r="AV314" s="13" t="s">
        <v>88</v>
      </c>
      <c r="AW314" s="13" t="s">
        <v>32</v>
      </c>
      <c r="AX314" s="13" t="s">
        <v>77</v>
      </c>
      <c r="AY314" s="161" t="s">
        <v>163</v>
      </c>
    </row>
    <row r="315" spans="1:65" s="14" customFormat="1" ht="11.25">
      <c r="B315" s="168"/>
      <c r="D315" s="160" t="s">
        <v>172</v>
      </c>
      <c r="E315" s="169" t="s">
        <v>114</v>
      </c>
      <c r="F315" s="170" t="s">
        <v>173</v>
      </c>
      <c r="H315" s="171">
        <v>80.73</v>
      </c>
      <c r="I315" s="172"/>
      <c r="L315" s="168"/>
      <c r="M315" s="173"/>
      <c r="N315" s="174"/>
      <c r="O315" s="174"/>
      <c r="P315" s="174"/>
      <c r="Q315" s="174"/>
      <c r="R315" s="174"/>
      <c r="S315" s="174"/>
      <c r="T315" s="175"/>
      <c r="AT315" s="169" t="s">
        <v>172</v>
      </c>
      <c r="AU315" s="169" t="s">
        <v>88</v>
      </c>
      <c r="AV315" s="14" t="s">
        <v>170</v>
      </c>
      <c r="AW315" s="14" t="s">
        <v>32</v>
      </c>
      <c r="AX315" s="14" t="s">
        <v>85</v>
      </c>
      <c r="AY315" s="169" t="s">
        <v>163</v>
      </c>
    </row>
    <row r="316" spans="1:65" s="2" customFormat="1" ht="24.2" customHeight="1">
      <c r="A316" s="33"/>
      <c r="B316" s="145"/>
      <c r="C316" s="146" t="s">
        <v>456</v>
      </c>
      <c r="D316" s="146" t="s">
        <v>165</v>
      </c>
      <c r="E316" s="147" t="s">
        <v>419</v>
      </c>
      <c r="F316" s="148" t="s">
        <v>420</v>
      </c>
      <c r="G316" s="149" t="s">
        <v>183</v>
      </c>
      <c r="H316" s="150">
        <v>80.73</v>
      </c>
      <c r="I316" s="151"/>
      <c r="J316" s="152">
        <f>ROUND(I316*H316,2)</f>
        <v>0</v>
      </c>
      <c r="K316" s="148" t="s">
        <v>221</v>
      </c>
      <c r="L316" s="34"/>
      <c r="M316" s="153" t="s">
        <v>1</v>
      </c>
      <c r="N316" s="154" t="s">
        <v>42</v>
      </c>
      <c r="O316" s="59"/>
      <c r="P316" s="155">
        <f>O316*H316</f>
        <v>0</v>
      </c>
      <c r="Q316" s="155">
        <v>0</v>
      </c>
      <c r="R316" s="155">
        <f>Q316*H316</f>
        <v>0</v>
      </c>
      <c r="S316" s="155">
        <v>0</v>
      </c>
      <c r="T316" s="156">
        <f>S316*H316</f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57" t="s">
        <v>170</v>
      </c>
      <c r="AT316" s="157" t="s">
        <v>165</v>
      </c>
      <c r="AU316" s="157" t="s">
        <v>88</v>
      </c>
      <c r="AY316" s="18" t="s">
        <v>163</v>
      </c>
      <c r="BE316" s="158">
        <f>IF(N316="základní",J316,0)</f>
        <v>0</v>
      </c>
      <c r="BF316" s="158">
        <f>IF(N316="snížená",J316,0)</f>
        <v>0</v>
      </c>
      <c r="BG316" s="158">
        <f>IF(N316="zákl. přenesená",J316,0)</f>
        <v>0</v>
      </c>
      <c r="BH316" s="158">
        <f>IF(N316="sníž. přenesená",J316,0)</f>
        <v>0</v>
      </c>
      <c r="BI316" s="158">
        <f>IF(N316="nulová",J316,0)</f>
        <v>0</v>
      </c>
      <c r="BJ316" s="18" t="s">
        <v>85</v>
      </c>
      <c r="BK316" s="158">
        <f>ROUND(I316*H316,2)</f>
        <v>0</v>
      </c>
      <c r="BL316" s="18" t="s">
        <v>170</v>
      </c>
      <c r="BM316" s="157" t="s">
        <v>421</v>
      </c>
    </row>
    <row r="317" spans="1:65" s="13" customFormat="1" ht="11.25">
      <c r="B317" s="159"/>
      <c r="D317" s="160" t="s">
        <v>172</v>
      </c>
      <c r="E317" s="161" t="s">
        <v>1</v>
      </c>
      <c r="F317" s="162" t="s">
        <v>114</v>
      </c>
      <c r="H317" s="163">
        <v>80.73</v>
      </c>
      <c r="I317" s="164"/>
      <c r="L317" s="159"/>
      <c r="M317" s="165"/>
      <c r="N317" s="166"/>
      <c r="O317" s="166"/>
      <c r="P317" s="166"/>
      <c r="Q317" s="166"/>
      <c r="R317" s="166"/>
      <c r="S317" s="166"/>
      <c r="T317" s="167"/>
      <c r="AT317" s="161" t="s">
        <v>172</v>
      </c>
      <c r="AU317" s="161" t="s">
        <v>88</v>
      </c>
      <c r="AV317" s="13" t="s">
        <v>88</v>
      </c>
      <c r="AW317" s="13" t="s">
        <v>32</v>
      </c>
      <c r="AX317" s="13" t="s">
        <v>85</v>
      </c>
      <c r="AY317" s="161" t="s">
        <v>163</v>
      </c>
    </row>
    <row r="318" spans="1:65" s="12" customFormat="1" ht="22.9" customHeight="1">
      <c r="B318" s="132"/>
      <c r="D318" s="133" t="s">
        <v>76</v>
      </c>
      <c r="E318" s="143" t="s">
        <v>170</v>
      </c>
      <c r="F318" s="143" t="s">
        <v>422</v>
      </c>
      <c r="I318" s="135"/>
      <c r="J318" s="144">
        <f>BK318</f>
        <v>0</v>
      </c>
      <c r="L318" s="132"/>
      <c r="M318" s="137"/>
      <c r="N318" s="138"/>
      <c r="O318" s="138"/>
      <c r="P318" s="139">
        <f>SUM(P319:P332)</f>
        <v>0</v>
      </c>
      <c r="Q318" s="138"/>
      <c r="R318" s="139">
        <f>SUM(R319:R332)</f>
        <v>1.5193260000000002</v>
      </c>
      <c r="S318" s="138"/>
      <c r="T318" s="140">
        <f>SUM(T319:T332)</f>
        <v>0</v>
      </c>
      <c r="AR318" s="133" t="s">
        <v>85</v>
      </c>
      <c r="AT318" s="141" t="s">
        <v>76</v>
      </c>
      <c r="AU318" s="141" t="s">
        <v>85</v>
      </c>
      <c r="AY318" s="133" t="s">
        <v>163</v>
      </c>
      <c r="BK318" s="142">
        <f>SUM(BK319:BK332)</f>
        <v>0</v>
      </c>
    </row>
    <row r="319" spans="1:65" s="2" customFormat="1" ht="14.45" customHeight="1">
      <c r="A319" s="33"/>
      <c r="B319" s="145"/>
      <c r="C319" s="146" t="s">
        <v>461</v>
      </c>
      <c r="D319" s="146" t="s">
        <v>165</v>
      </c>
      <c r="E319" s="147" t="s">
        <v>424</v>
      </c>
      <c r="F319" s="148" t="s">
        <v>425</v>
      </c>
      <c r="G319" s="149" t="s">
        <v>258</v>
      </c>
      <c r="H319" s="150">
        <v>7.9119999999999999</v>
      </c>
      <c r="I319" s="151"/>
      <c r="J319" s="152">
        <f>ROUND(I319*H319,2)</f>
        <v>0</v>
      </c>
      <c r="K319" s="148" t="s">
        <v>169</v>
      </c>
      <c r="L319" s="34"/>
      <c r="M319" s="153" t="s">
        <v>1</v>
      </c>
      <c r="N319" s="154" t="s">
        <v>42</v>
      </c>
      <c r="O319" s="59"/>
      <c r="P319" s="155">
        <f>O319*H319</f>
        <v>0</v>
      </c>
      <c r="Q319" s="155">
        <v>0</v>
      </c>
      <c r="R319" s="155">
        <f>Q319*H319</f>
        <v>0</v>
      </c>
      <c r="S319" s="155">
        <v>0</v>
      </c>
      <c r="T319" s="156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57" t="s">
        <v>170</v>
      </c>
      <c r="AT319" s="157" t="s">
        <v>165</v>
      </c>
      <c r="AU319" s="157" t="s">
        <v>88</v>
      </c>
      <c r="AY319" s="18" t="s">
        <v>163</v>
      </c>
      <c r="BE319" s="158">
        <f>IF(N319="základní",J319,0)</f>
        <v>0</v>
      </c>
      <c r="BF319" s="158">
        <f>IF(N319="snížená",J319,0)</f>
        <v>0</v>
      </c>
      <c r="BG319" s="158">
        <f>IF(N319="zákl. přenesená",J319,0)</f>
        <v>0</v>
      </c>
      <c r="BH319" s="158">
        <f>IF(N319="sníž. přenesená",J319,0)</f>
        <v>0</v>
      </c>
      <c r="BI319" s="158">
        <f>IF(N319="nulová",J319,0)</f>
        <v>0</v>
      </c>
      <c r="BJ319" s="18" t="s">
        <v>85</v>
      </c>
      <c r="BK319" s="158">
        <f>ROUND(I319*H319,2)</f>
        <v>0</v>
      </c>
      <c r="BL319" s="18" t="s">
        <v>170</v>
      </c>
      <c r="BM319" s="157" t="s">
        <v>426</v>
      </c>
    </row>
    <row r="320" spans="1:65" s="13" customFormat="1" ht="11.25">
      <c r="B320" s="159"/>
      <c r="D320" s="160" t="s">
        <v>172</v>
      </c>
      <c r="E320" s="161" t="s">
        <v>1</v>
      </c>
      <c r="F320" s="162" t="s">
        <v>659</v>
      </c>
      <c r="H320" s="163">
        <v>3.8180000000000001</v>
      </c>
      <c r="I320" s="164"/>
      <c r="L320" s="159"/>
      <c r="M320" s="165"/>
      <c r="N320" s="166"/>
      <c r="O320" s="166"/>
      <c r="P320" s="166"/>
      <c r="Q320" s="166"/>
      <c r="R320" s="166"/>
      <c r="S320" s="166"/>
      <c r="T320" s="167"/>
      <c r="AT320" s="161" t="s">
        <v>172</v>
      </c>
      <c r="AU320" s="161" t="s">
        <v>88</v>
      </c>
      <c r="AV320" s="13" t="s">
        <v>88</v>
      </c>
      <c r="AW320" s="13" t="s">
        <v>32</v>
      </c>
      <c r="AX320" s="13" t="s">
        <v>77</v>
      </c>
      <c r="AY320" s="161" t="s">
        <v>163</v>
      </c>
    </row>
    <row r="321" spans="1:65" s="15" customFormat="1" ht="11.25">
      <c r="B321" s="176"/>
      <c r="D321" s="160" t="s">
        <v>172</v>
      </c>
      <c r="E321" s="177" t="s">
        <v>1</v>
      </c>
      <c r="F321" s="178" t="s">
        <v>660</v>
      </c>
      <c r="H321" s="177" t="s">
        <v>1</v>
      </c>
      <c r="I321" s="179"/>
      <c r="L321" s="176"/>
      <c r="M321" s="180"/>
      <c r="N321" s="181"/>
      <c r="O321" s="181"/>
      <c r="P321" s="181"/>
      <c r="Q321" s="181"/>
      <c r="R321" s="181"/>
      <c r="S321" s="181"/>
      <c r="T321" s="182"/>
      <c r="AT321" s="177" t="s">
        <v>172</v>
      </c>
      <c r="AU321" s="177" t="s">
        <v>88</v>
      </c>
      <c r="AV321" s="15" t="s">
        <v>85</v>
      </c>
      <c r="AW321" s="15" t="s">
        <v>32</v>
      </c>
      <c r="AX321" s="15" t="s">
        <v>77</v>
      </c>
      <c r="AY321" s="177" t="s">
        <v>163</v>
      </c>
    </row>
    <row r="322" spans="1:65" s="13" customFormat="1" ht="11.25">
      <c r="B322" s="159"/>
      <c r="D322" s="160" t="s">
        <v>172</v>
      </c>
      <c r="E322" s="161" t="s">
        <v>1</v>
      </c>
      <c r="F322" s="162" t="s">
        <v>661</v>
      </c>
      <c r="H322" s="163">
        <v>1.0940000000000001</v>
      </c>
      <c r="I322" s="164"/>
      <c r="L322" s="159"/>
      <c r="M322" s="165"/>
      <c r="N322" s="166"/>
      <c r="O322" s="166"/>
      <c r="P322" s="166"/>
      <c r="Q322" s="166"/>
      <c r="R322" s="166"/>
      <c r="S322" s="166"/>
      <c r="T322" s="167"/>
      <c r="AT322" s="161" t="s">
        <v>172</v>
      </c>
      <c r="AU322" s="161" t="s">
        <v>88</v>
      </c>
      <c r="AV322" s="13" t="s">
        <v>88</v>
      </c>
      <c r="AW322" s="13" t="s">
        <v>32</v>
      </c>
      <c r="AX322" s="13" t="s">
        <v>77</v>
      </c>
      <c r="AY322" s="161" t="s">
        <v>163</v>
      </c>
    </row>
    <row r="323" spans="1:65" s="15" customFormat="1" ht="11.25">
      <c r="B323" s="176"/>
      <c r="D323" s="160" t="s">
        <v>172</v>
      </c>
      <c r="E323" s="177" t="s">
        <v>1</v>
      </c>
      <c r="F323" s="178" t="s">
        <v>662</v>
      </c>
      <c r="H323" s="177" t="s">
        <v>1</v>
      </c>
      <c r="I323" s="179"/>
      <c r="L323" s="176"/>
      <c r="M323" s="180"/>
      <c r="N323" s="181"/>
      <c r="O323" s="181"/>
      <c r="P323" s="181"/>
      <c r="Q323" s="181"/>
      <c r="R323" s="181"/>
      <c r="S323" s="181"/>
      <c r="T323" s="182"/>
      <c r="AT323" s="177" t="s">
        <v>172</v>
      </c>
      <c r="AU323" s="177" t="s">
        <v>88</v>
      </c>
      <c r="AV323" s="15" t="s">
        <v>85</v>
      </c>
      <c r="AW323" s="15" t="s">
        <v>32</v>
      </c>
      <c r="AX323" s="15" t="s">
        <v>77</v>
      </c>
      <c r="AY323" s="177" t="s">
        <v>163</v>
      </c>
    </row>
    <row r="324" spans="1:65" s="13" customFormat="1" ht="11.25">
      <c r="B324" s="159"/>
      <c r="D324" s="160" t="s">
        <v>172</v>
      </c>
      <c r="E324" s="161" t="s">
        <v>1</v>
      </c>
      <c r="F324" s="162" t="s">
        <v>663</v>
      </c>
      <c r="H324" s="163">
        <v>3</v>
      </c>
      <c r="I324" s="164"/>
      <c r="L324" s="159"/>
      <c r="M324" s="165"/>
      <c r="N324" s="166"/>
      <c r="O324" s="166"/>
      <c r="P324" s="166"/>
      <c r="Q324" s="166"/>
      <c r="R324" s="166"/>
      <c r="S324" s="166"/>
      <c r="T324" s="167"/>
      <c r="AT324" s="161" t="s">
        <v>172</v>
      </c>
      <c r="AU324" s="161" t="s">
        <v>88</v>
      </c>
      <c r="AV324" s="13" t="s">
        <v>88</v>
      </c>
      <c r="AW324" s="13" t="s">
        <v>32</v>
      </c>
      <c r="AX324" s="13" t="s">
        <v>77</v>
      </c>
      <c r="AY324" s="161" t="s">
        <v>163</v>
      </c>
    </row>
    <row r="325" spans="1:65" s="14" customFormat="1" ht="11.25">
      <c r="B325" s="168"/>
      <c r="D325" s="160" t="s">
        <v>172</v>
      </c>
      <c r="E325" s="169" t="s">
        <v>106</v>
      </c>
      <c r="F325" s="170" t="s">
        <v>173</v>
      </c>
      <c r="H325" s="171">
        <v>7.9119999999999999</v>
      </c>
      <c r="I325" s="172"/>
      <c r="L325" s="168"/>
      <c r="M325" s="173"/>
      <c r="N325" s="174"/>
      <c r="O325" s="174"/>
      <c r="P325" s="174"/>
      <c r="Q325" s="174"/>
      <c r="R325" s="174"/>
      <c r="S325" s="174"/>
      <c r="T325" s="175"/>
      <c r="AT325" s="169" t="s">
        <v>172</v>
      </c>
      <c r="AU325" s="169" t="s">
        <v>88</v>
      </c>
      <c r="AV325" s="14" t="s">
        <v>170</v>
      </c>
      <c r="AW325" s="14" t="s">
        <v>32</v>
      </c>
      <c r="AX325" s="14" t="s">
        <v>85</v>
      </c>
      <c r="AY325" s="169" t="s">
        <v>163</v>
      </c>
    </row>
    <row r="326" spans="1:65" s="2" customFormat="1" ht="14.45" customHeight="1">
      <c r="A326" s="33"/>
      <c r="B326" s="145"/>
      <c r="C326" s="146" t="s">
        <v>465</v>
      </c>
      <c r="D326" s="146" t="s">
        <v>165</v>
      </c>
      <c r="E326" s="147" t="s">
        <v>401</v>
      </c>
      <c r="F326" s="148" t="s">
        <v>402</v>
      </c>
      <c r="G326" s="149" t="s">
        <v>258</v>
      </c>
      <c r="H326" s="150">
        <v>7.9119999999999999</v>
      </c>
      <c r="I326" s="151"/>
      <c r="J326" s="152">
        <f>ROUND(I326*H326,2)</f>
        <v>0</v>
      </c>
      <c r="K326" s="148" t="s">
        <v>169</v>
      </c>
      <c r="L326" s="34"/>
      <c r="M326" s="153" t="s">
        <v>1</v>
      </c>
      <c r="N326" s="154" t="s">
        <v>42</v>
      </c>
      <c r="O326" s="59"/>
      <c r="P326" s="155">
        <f>O326*H326</f>
        <v>0</v>
      </c>
      <c r="Q326" s="155">
        <v>0</v>
      </c>
      <c r="R326" s="155">
        <f>Q326*H326</f>
        <v>0</v>
      </c>
      <c r="S326" s="155">
        <v>0</v>
      </c>
      <c r="T326" s="156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57" t="s">
        <v>170</v>
      </c>
      <c r="AT326" s="157" t="s">
        <v>165</v>
      </c>
      <c r="AU326" s="157" t="s">
        <v>88</v>
      </c>
      <c r="AY326" s="18" t="s">
        <v>163</v>
      </c>
      <c r="BE326" s="158">
        <f>IF(N326="základní",J326,0)</f>
        <v>0</v>
      </c>
      <c r="BF326" s="158">
        <f>IF(N326="snížená",J326,0)</f>
        <v>0</v>
      </c>
      <c r="BG326" s="158">
        <f>IF(N326="zákl. přenesená",J326,0)</f>
        <v>0</v>
      </c>
      <c r="BH326" s="158">
        <f>IF(N326="sníž. přenesená",J326,0)</f>
        <v>0</v>
      </c>
      <c r="BI326" s="158">
        <f>IF(N326="nulová",J326,0)</f>
        <v>0</v>
      </c>
      <c r="BJ326" s="18" t="s">
        <v>85</v>
      </c>
      <c r="BK326" s="158">
        <f>ROUND(I326*H326,2)</f>
        <v>0</v>
      </c>
      <c r="BL326" s="18" t="s">
        <v>170</v>
      </c>
      <c r="BM326" s="157" t="s">
        <v>430</v>
      </c>
    </row>
    <row r="327" spans="1:65" s="13" customFormat="1" ht="11.25">
      <c r="B327" s="159"/>
      <c r="D327" s="160" t="s">
        <v>172</v>
      </c>
      <c r="E327" s="161" t="s">
        <v>1</v>
      </c>
      <c r="F327" s="162" t="s">
        <v>431</v>
      </c>
      <c r="H327" s="163">
        <v>7.9119999999999999</v>
      </c>
      <c r="I327" s="164"/>
      <c r="L327" s="159"/>
      <c r="M327" s="165"/>
      <c r="N327" s="166"/>
      <c r="O327" s="166"/>
      <c r="P327" s="166"/>
      <c r="Q327" s="166"/>
      <c r="R327" s="166"/>
      <c r="S327" s="166"/>
      <c r="T327" s="167"/>
      <c r="AT327" s="161" t="s">
        <v>172</v>
      </c>
      <c r="AU327" s="161" t="s">
        <v>88</v>
      </c>
      <c r="AV327" s="13" t="s">
        <v>88</v>
      </c>
      <c r="AW327" s="13" t="s">
        <v>32</v>
      </c>
      <c r="AX327" s="13" t="s">
        <v>85</v>
      </c>
      <c r="AY327" s="161" t="s">
        <v>163</v>
      </c>
    </row>
    <row r="328" spans="1:65" s="2" customFormat="1" ht="14.45" customHeight="1">
      <c r="A328" s="33"/>
      <c r="B328" s="145"/>
      <c r="C328" s="146" t="s">
        <v>469</v>
      </c>
      <c r="D328" s="146" t="s">
        <v>165</v>
      </c>
      <c r="E328" s="147" t="s">
        <v>433</v>
      </c>
      <c r="F328" s="148" t="s">
        <v>434</v>
      </c>
      <c r="G328" s="149" t="s">
        <v>258</v>
      </c>
      <c r="H328" s="150">
        <v>7.9119999999999999</v>
      </c>
      <c r="I328" s="151"/>
      <c r="J328" s="152">
        <f>ROUND(I328*H328,2)</f>
        <v>0</v>
      </c>
      <c r="K328" s="148" t="s">
        <v>169</v>
      </c>
      <c r="L328" s="34"/>
      <c r="M328" s="153" t="s">
        <v>1</v>
      </c>
      <c r="N328" s="154" t="s">
        <v>42</v>
      </c>
      <c r="O328" s="59"/>
      <c r="P328" s="155">
        <f>O328*H328</f>
        <v>0</v>
      </c>
      <c r="Q328" s="155">
        <v>0</v>
      </c>
      <c r="R328" s="155">
        <f>Q328*H328</f>
        <v>0</v>
      </c>
      <c r="S328" s="155">
        <v>0</v>
      </c>
      <c r="T328" s="156">
        <f>S328*H328</f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57" t="s">
        <v>170</v>
      </c>
      <c r="AT328" s="157" t="s">
        <v>165</v>
      </c>
      <c r="AU328" s="157" t="s">
        <v>88</v>
      </c>
      <c r="AY328" s="18" t="s">
        <v>163</v>
      </c>
      <c r="BE328" s="158">
        <f>IF(N328="základní",J328,0)</f>
        <v>0</v>
      </c>
      <c r="BF328" s="158">
        <f>IF(N328="snížená",J328,0)</f>
        <v>0</v>
      </c>
      <c r="BG328" s="158">
        <f>IF(N328="zákl. přenesená",J328,0)</f>
        <v>0</v>
      </c>
      <c r="BH328" s="158">
        <f>IF(N328="sníž. přenesená",J328,0)</f>
        <v>0</v>
      </c>
      <c r="BI328" s="158">
        <f>IF(N328="nulová",J328,0)</f>
        <v>0</v>
      </c>
      <c r="BJ328" s="18" t="s">
        <v>85</v>
      </c>
      <c r="BK328" s="158">
        <f>ROUND(I328*H328,2)</f>
        <v>0</v>
      </c>
      <c r="BL328" s="18" t="s">
        <v>170</v>
      </c>
      <c r="BM328" s="157" t="s">
        <v>435</v>
      </c>
    </row>
    <row r="329" spans="1:65" s="2" customFormat="1" ht="14.45" customHeight="1">
      <c r="A329" s="33"/>
      <c r="B329" s="145"/>
      <c r="C329" s="146" t="s">
        <v>473</v>
      </c>
      <c r="D329" s="146" t="s">
        <v>165</v>
      </c>
      <c r="E329" s="147" t="s">
        <v>437</v>
      </c>
      <c r="F329" s="148" t="s">
        <v>438</v>
      </c>
      <c r="G329" s="149" t="s">
        <v>258</v>
      </c>
      <c r="H329" s="150">
        <v>0.67500000000000004</v>
      </c>
      <c r="I329" s="151"/>
      <c r="J329" s="152">
        <f>ROUND(I329*H329,2)</f>
        <v>0</v>
      </c>
      <c r="K329" s="148" t="s">
        <v>169</v>
      </c>
      <c r="L329" s="34"/>
      <c r="M329" s="153" t="s">
        <v>1</v>
      </c>
      <c r="N329" s="154" t="s">
        <v>42</v>
      </c>
      <c r="O329" s="59"/>
      <c r="P329" s="155">
        <f>O329*H329</f>
        <v>0</v>
      </c>
      <c r="Q329" s="155">
        <v>2.234</v>
      </c>
      <c r="R329" s="155">
        <f>Q329*H329</f>
        <v>1.5079500000000001</v>
      </c>
      <c r="S329" s="155">
        <v>0</v>
      </c>
      <c r="T329" s="156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57" t="s">
        <v>170</v>
      </c>
      <c r="AT329" s="157" t="s">
        <v>165</v>
      </c>
      <c r="AU329" s="157" t="s">
        <v>88</v>
      </c>
      <c r="AY329" s="18" t="s">
        <v>163</v>
      </c>
      <c r="BE329" s="158">
        <f>IF(N329="základní",J329,0)</f>
        <v>0</v>
      </c>
      <c r="BF329" s="158">
        <f>IF(N329="snížená",J329,0)</f>
        <v>0</v>
      </c>
      <c r="BG329" s="158">
        <f>IF(N329="zákl. přenesená",J329,0)</f>
        <v>0</v>
      </c>
      <c r="BH329" s="158">
        <f>IF(N329="sníž. přenesená",J329,0)</f>
        <v>0</v>
      </c>
      <c r="BI329" s="158">
        <f>IF(N329="nulová",J329,0)</f>
        <v>0</v>
      </c>
      <c r="BJ329" s="18" t="s">
        <v>85</v>
      </c>
      <c r="BK329" s="158">
        <f>ROUND(I329*H329,2)</f>
        <v>0</v>
      </c>
      <c r="BL329" s="18" t="s">
        <v>170</v>
      </c>
      <c r="BM329" s="157" t="s">
        <v>439</v>
      </c>
    </row>
    <row r="330" spans="1:65" s="13" customFormat="1" ht="11.25">
      <c r="B330" s="159"/>
      <c r="D330" s="160" t="s">
        <v>172</v>
      </c>
      <c r="E330" s="161" t="s">
        <v>1</v>
      </c>
      <c r="F330" s="162" t="s">
        <v>664</v>
      </c>
      <c r="H330" s="163">
        <v>0.67500000000000004</v>
      </c>
      <c r="I330" s="164"/>
      <c r="L330" s="159"/>
      <c r="M330" s="165"/>
      <c r="N330" s="166"/>
      <c r="O330" s="166"/>
      <c r="P330" s="166"/>
      <c r="Q330" s="166"/>
      <c r="R330" s="166"/>
      <c r="S330" s="166"/>
      <c r="T330" s="167"/>
      <c r="AT330" s="161" t="s">
        <v>172</v>
      </c>
      <c r="AU330" s="161" t="s">
        <v>88</v>
      </c>
      <c r="AV330" s="13" t="s">
        <v>88</v>
      </c>
      <c r="AW330" s="13" t="s">
        <v>32</v>
      </c>
      <c r="AX330" s="13" t="s">
        <v>85</v>
      </c>
      <c r="AY330" s="161" t="s">
        <v>163</v>
      </c>
    </row>
    <row r="331" spans="1:65" s="2" customFormat="1" ht="14.45" customHeight="1">
      <c r="A331" s="33"/>
      <c r="B331" s="145"/>
      <c r="C331" s="146" t="s">
        <v>477</v>
      </c>
      <c r="D331" s="146" t="s">
        <v>165</v>
      </c>
      <c r="E331" s="147" t="s">
        <v>442</v>
      </c>
      <c r="F331" s="148" t="s">
        <v>443</v>
      </c>
      <c r="G331" s="149" t="s">
        <v>183</v>
      </c>
      <c r="H331" s="150">
        <v>1.8</v>
      </c>
      <c r="I331" s="151"/>
      <c r="J331" s="152">
        <f>ROUND(I331*H331,2)</f>
        <v>0</v>
      </c>
      <c r="K331" s="148" t="s">
        <v>169</v>
      </c>
      <c r="L331" s="34"/>
      <c r="M331" s="153" t="s">
        <v>1</v>
      </c>
      <c r="N331" s="154" t="s">
        <v>42</v>
      </c>
      <c r="O331" s="59"/>
      <c r="P331" s="155">
        <f>O331*H331</f>
        <v>0</v>
      </c>
      <c r="Q331" s="155">
        <v>6.3200000000000001E-3</v>
      </c>
      <c r="R331" s="155">
        <f>Q331*H331</f>
        <v>1.1376000000000001E-2</v>
      </c>
      <c r="S331" s="155">
        <v>0</v>
      </c>
      <c r="T331" s="156">
        <f>S331*H331</f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57" t="s">
        <v>170</v>
      </c>
      <c r="AT331" s="157" t="s">
        <v>165</v>
      </c>
      <c r="AU331" s="157" t="s">
        <v>88</v>
      </c>
      <c r="AY331" s="18" t="s">
        <v>163</v>
      </c>
      <c r="BE331" s="158">
        <f>IF(N331="základní",J331,0)</f>
        <v>0</v>
      </c>
      <c r="BF331" s="158">
        <f>IF(N331="snížená",J331,0)</f>
        <v>0</v>
      </c>
      <c r="BG331" s="158">
        <f>IF(N331="zákl. přenesená",J331,0)</f>
        <v>0</v>
      </c>
      <c r="BH331" s="158">
        <f>IF(N331="sníž. přenesená",J331,0)</f>
        <v>0</v>
      </c>
      <c r="BI331" s="158">
        <f>IF(N331="nulová",J331,0)</f>
        <v>0</v>
      </c>
      <c r="BJ331" s="18" t="s">
        <v>85</v>
      </c>
      <c r="BK331" s="158">
        <f>ROUND(I331*H331,2)</f>
        <v>0</v>
      </c>
      <c r="BL331" s="18" t="s">
        <v>170</v>
      </c>
      <c r="BM331" s="157" t="s">
        <v>444</v>
      </c>
    </row>
    <row r="332" spans="1:65" s="13" customFormat="1" ht="11.25">
      <c r="B332" s="159"/>
      <c r="D332" s="160" t="s">
        <v>172</v>
      </c>
      <c r="E332" s="161" t="s">
        <v>1</v>
      </c>
      <c r="F332" s="162" t="s">
        <v>665</v>
      </c>
      <c r="H332" s="163">
        <v>1.8</v>
      </c>
      <c r="I332" s="164"/>
      <c r="L332" s="159"/>
      <c r="M332" s="165"/>
      <c r="N332" s="166"/>
      <c r="O332" s="166"/>
      <c r="P332" s="166"/>
      <c r="Q332" s="166"/>
      <c r="R332" s="166"/>
      <c r="S332" s="166"/>
      <c r="T332" s="167"/>
      <c r="AT332" s="161" t="s">
        <v>172</v>
      </c>
      <c r="AU332" s="161" t="s">
        <v>88</v>
      </c>
      <c r="AV332" s="13" t="s">
        <v>88</v>
      </c>
      <c r="AW332" s="13" t="s">
        <v>32</v>
      </c>
      <c r="AX332" s="13" t="s">
        <v>85</v>
      </c>
      <c r="AY332" s="161" t="s">
        <v>163</v>
      </c>
    </row>
    <row r="333" spans="1:65" s="12" customFormat="1" ht="22.9" customHeight="1">
      <c r="B333" s="132"/>
      <c r="D333" s="133" t="s">
        <v>76</v>
      </c>
      <c r="E333" s="143" t="s">
        <v>103</v>
      </c>
      <c r="F333" s="143" t="s">
        <v>446</v>
      </c>
      <c r="I333" s="135"/>
      <c r="J333" s="144">
        <f>BK333</f>
        <v>0</v>
      </c>
      <c r="L333" s="132"/>
      <c r="M333" s="137"/>
      <c r="N333" s="138"/>
      <c r="O333" s="138"/>
      <c r="P333" s="139">
        <f>SUM(P334:P361)</f>
        <v>0</v>
      </c>
      <c r="Q333" s="138"/>
      <c r="R333" s="139">
        <f>SUM(R334:R361)</f>
        <v>16.295631</v>
      </c>
      <c r="S333" s="138"/>
      <c r="T333" s="140">
        <f>SUM(T334:T361)</f>
        <v>0</v>
      </c>
      <c r="AR333" s="133" t="s">
        <v>85</v>
      </c>
      <c r="AT333" s="141" t="s">
        <v>76</v>
      </c>
      <c r="AU333" s="141" t="s">
        <v>85</v>
      </c>
      <c r="AY333" s="133" t="s">
        <v>163</v>
      </c>
      <c r="BK333" s="142">
        <f>SUM(BK334:BK361)</f>
        <v>0</v>
      </c>
    </row>
    <row r="334" spans="1:65" s="2" customFormat="1" ht="14.45" customHeight="1">
      <c r="A334" s="33"/>
      <c r="B334" s="145"/>
      <c r="C334" s="146" t="s">
        <v>481</v>
      </c>
      <c r="D334" s="146" t="s">
        <v>165</v>
      </c>
      <c r="E334" s="147" t="s">
        <v>448</v>
      </c>
      <c r="F334" s="148" t="s">
        <v>449</v>
      </c>
      <c r="G334" s="149" t="s">
        <v>183</v>
      </c>
      <c r="H334" s="150">
        <v>7.5</v>
      </c>
      <c r="I334" s="151"/>
      <c r="J334" s="152">
        <f>ROUND(I334*H334,2)</f>
        <v>0</v>
      </c>
      <c r="K334" s="148" t="s">
        <v>169</v>
      </c>
      <c r="L334" s="34"/>
      <c r="M334" s="153" t="s">
        <v>1</v>
      </c>
      <c r="N334" s="154" t="s">
        <v>42</v>
      </c>
      <c r="O334" s="59"/>
      <c r="P334" s="155">
        <f>O334*H334</f>
        <v>0</v>
      </c>
      <c r="Q334" s="155">
        <v>0.39600000000000002</v>
      </c>
      <c r="R334" s="155">
        <f>Q334*H334</f>
        <v>2.97</v>
      </c>
      <c r="S334" s="155">
        <v>0</v>
      </c>
      <c r="T334" s="156">
        <f>S334*H334</f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57" t="s">
        <v>170</v>
      </c>
      <c r="AT334" s="157" t="s">
        <v>165</v>
      </c>
      <c r="AU334" s="157" t="s">
        <v>88</v>
      </c>
      <c r="AY334" s="18" t="s">
        <v>163</v>
      </c>
      <c r="BE334" s="158">
        <f>IF(N334="základní",J334,0)</f>
        <v>0</v>
      </c>
      <c r="BF334" s="158">
        <f>IF(N334="snížená",J334,0)</f>
        <v>0</v>
      </c>
      <c r="BG334" s="158">
        <f>IF(N334="zákl. přenesená",J334,0)</f>
        <v>0</v>
      </c>
      <c r="BH334" s="158">
        <f>IF(N334="sníž. přenesená",J334,0)</f>
        <v>0</v>
      </c>
      <c r="BI334" s="158">
        <f>IF(N334="nulová",J334,0)</f>
        <v>0</v>
      </c>
      <c r="BJ334" s="18" t="s">
        <v>85</v>
      </c>
      <c r="BK334" s="158">
        <f>ROUND(I334*H334,2)</f>
        <v>0</v>
      </c>
      <c r="BL334" s="18" t="s">
        <v>170</v>
      </c>
      <c r="BM334" s="157" t="s">
        <v>450</v>
      </c>
    </row>
    <row r="335" spans="1:65" s="13" customFormat="1" ht="11.25">
      <c r="B335" s="159"/>
      <c r="D335" s="160" t="s">
        <v>172</v>
      </c>
      <c r="E335" s="161" t="s">
        <v>1</v>
      </c>
      <c r="F335" s="162" t="s">
        <v>451</v>
      </c>
      <c r="H335" s="163">
        <v>7.5</v>
      </c>
      <c r="I335" s="164"/>
      <c r="L335" s="159"/>
      <c r="M335" s="165"/>
      <c r="N335" s="166"/>
      <c r="O335" s="166"/>
      <c r="P335" s="166"/>
      <c r="Q335" s="166"/>
      <c r="R335" s="166"/>
      <c r="S335" s="166"/>
      <c r="T335" s="167"/>
      <c r="AT335" s="161" t="s">
        <v>172</v>
      </c>
      <c r="AU335" s="161" t="s">
        <v>88</v>
      </c>
      <c r="AV335" s="13" t="s">
        <v>88</v>
      </c>
      <c r="AW335" s="13" t="s">
        <v>32</v>
      </c>
      <c r="AX335" s="13" t="s">
        <v>85</v>
      </c>
      <c r="AY335" s="161" t="s">
        <v>163</v>
      </c>
    </row>
    <row r="336" spans="1:65" s="2" customFormat="1" ht="14.45" customHeight="1">
      <c r="A336" s="33"/>
      <c r="B336" s="145"/>
      <c r="C336" s="146" t="s">
        <v>486</v>
      </c>
      <c r="D336" s="146" t="s">
        <v>165</v>
      </c>
      <c r="E336" s="147" t="s">
        <v>453</v>
      </c>
      <c r="F336" s="148" t="s">
        <v>454</v>
      </c>
      <c r="G336" s="149" t="s">
        <v>183</v>
      </c>
      <c r="H336" s="150">
        <v>7.5</v>
      </c>
      <c r="I336" s="151"/>
      <c r="J336" s="152">
        <f>ROUND(I336*H336,2)</f>
        <v>0</v>
      </c>
      <c r="K336" s="148" t="s">
        <v>169</v>
      </c>
      <c r="L336" s="34"/>
      <c r="M336" s="153" t="s">
        <v>1</v>
      </c>
      <c r="N336" s="154" t="s">
        <v>42</v>
      </c>
      <c r="O336" s="59"/>
      <c r="P336" s="155">
        <f>O336*H336</f>
        <v>0</v>
      </c>
      <c r="Q336" s="155">
        <v>0.48089999999999999</v>
      </c>
      <c r="R336" s="155">
        <f>Q336*H336</f>
        <v>3.6067499999999999</v>
      </c>
      <c r="S336" s="155">
        <v>0</v>
      </c>
      <c r="T336" s="156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57" t="s">
        <v>170</v>
      </c>
      <c r="AT336" s="157" t="s">
        <v>165</v>
      </c>
      <c r="AU336" s="157" t="s">
        <v>88</v>
      </c>
      <c r="AY336" s="18" t="s">
        <v>163</v>
      </c>
      <c r="BE336" s="158">
        <f>IF(N336="základní",J336,0)</f>
        <v>0</v>
      </c>
      <c r="BF336" s="158">
        <f>IF(N336="snížená",J336,0)</f>
        <v>0</v>
      </c>
      <c r="BG336" s="158">
        <f>IF(N336="zákl. přenesená",J336,0)</f>
        <v>0</v>
      </c>
      <c r="BH336" s="158">
        <f>IF(N336="sníž. přenesená",J336,0)</f>
        <v>0</v>
      </c>
      <c r="BI336" s="158">
        <f>IF(N336="nulová",J336,0)</f>
        <v>0</v>
      </c>
      <c r="BJ336" s="18" t="s">
        <v>85</v>
      </c>
      <c r="BK336" s="158">
        <f>ROUND(I336*H336,2)</f>
        <v>0</v>
      </c>
      <c r="BL336" s="18" t="s">
        <v>170</v>
      </c>
      <c r="BM336" s="157" t="s">
        <v>455</v>
      </c>
    </row>
    <row r="337" spans="1:65" s="13" customFormat="1" ht="11.25">
      <c r="B337" s="159"/>
      <c r="D337" s="160" t="s">
        <v>172</v>
      </c>
      <c r="E337" s="161" t="s">
        <v>1</v>
      </c>
      <c r="F337" s="162" t="s">
        <v>451</v>
      </c>
      <c r="H337" s="163">
        <v>7.5</v>
      </c>
      <c r="I337" s="164"/>
      <c r="L337" s="159"/>
      <c r="M337" s="165"/>
      <c r="N337" s="166"/>
      <c r="O337" s="166"/>
      <c r="P337" s="166"/>
      <c r="Q337" s="166"/>
      <c r="R337" s="166"/>
      <c r="S337" s="166"/>
      <c r="T337" s="167"/>
      <c r="AT337" s="161" t="s">
        <v>172</v>
      </c>
      <c r="AU337" s="161" t="s">
        <v>88</v>
      </c>
      <c r="AV337" s="13" t="s">
        <v>88</v>
      </c>
      <c r="AW337" s="13" t="s">
        <v>32</v>
      </c>
      <c r="AX337" s="13" t="s">
        <v>85</v>
      </c>
      <c r="AY337" s="161" t="s">
        <v>163</v>
      </c>
    </row>
    <row r="338" spans="1:65" s="2" customFormat="1" ht="14.45" customHeight="1">
      <c r="A338" s="33"/>
      <c r="B338" s="145"/>
      <c r="C338" s="146" t="s">
        <v>490</v>
      </c>
      <c r="D338" s="146" t="s">
        <v>165</v>
      </c>
      <c r="E338" s="147" t="s">
        <v>457</v>
      </c>
      <c r="F338" s="148" t="s">
        <v>458</v>
      </c>
      <c r="G338" s="149" t="s">
        <v>183</v>
      </c>
      <c r="H338" s="150">
        <v>6.52</v>
      </c>
      <c r="I338" s="151"/>
      <c r="J338" s="152">
        <f>ROUND(I338*H338,2)</f>
        <v>0</v>
      </c>
      <c r="K338" s="148" t="s">
        <v>169</v>
      </c>
      <c r="L338" s="34"/>
      <c r="M338" s="153" t="s">
        <v>1</v>
      </c>
      <c r="N338" s="154" t="s">
        <v>42</v>
      </c>
      <c r="O338" s="59"/>
      <c r="P338" s="155">
        <f>O338*H338</f>
        <v>0</v>
      </c>
      <c r="Q338" s="155">
        <v>0.12966</v>
      </c>
      <c r="R338" s="155">
        <f>Q338*H338</f>
        <v>0.84538319999999989</v>
      </c>
      <c r="S338" s="155">
        <v>0</v>
      </c>
      <c r="T338" s="156">
        <f>S338*H338</f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57" t="s">
        <v>170</v>
      </c>
      <c r="AT338" s="157" t="s">
        <v>165</v>
      </c>
      <c r="AU338" s="157" t="s">
        <v>88</v>
      </c>
      <c r="AY338" s="18" t="s">
        <v>163</v>
      </c>
      <c r="BE338" s="158">
        <f>IF(N338="základní",J338,0)</f>
        <v>0</v>
      </c>
      <c r="BF338" s="158">
        <f>IF(N338="snížená",J338,0)</f>
        <v>0</v>
      </c>
      <c r="BG338" s="158">
        <f>IF(N338="zákl. přenesená",J338,0)</f>
        <v>0</v>
      </c>
      <c r="BH338" s="158">
        <f>IF(N338="sníž. přenesená",J338,0)</f>
        <v>0</v>
      </c>
      <c r="BI338" s="158">
        <f>IF(N338="nulová",J338,0)</f>
        <v>0</v>
      </c>
      <c r="BJ338" s="18" t="s">
        <v>85</v>
      </c>
      <c r="BK338" s="158">
        <f>ROUND(I338*H338,2)</f>
        <v>0</v>
      </c>
      <c r="BL338" s="18" t="s">
        <v>170</v>
      </c>
      <c r="BM338" s="157" t="s">
        <v>459</v>
      </c>
    </row>
    <row r="339" spans="1:65" s="13" customFormat="1" ht="11.25">
      <c r="B339" s="159"/>
      <c r="D339" s="160" t="s">
        <v>172</v>
      </c>
      <c r="E339" s="161" t="s">
        <v>1</v>
      </c>
      <c r="F339" s="162" t="s">
        <v>460</v>
      </c>
      <c r="H339" s="163">
        <v>6.52</v>
      </c>
      <c r="I339" s="164"/>
      <c r="L339" s="159"/>
      <c r="M339" s="165"/>
      <c r="N339" s="166"/>
      <c r="O339" s="166"/>
      <c r="P339" s="166"/>
      <c r="Q339" s="166"/>
      <c r="R339" s="166"/>
      <c r="S339" s="166"/>
      <c r="T339" s="167"/>
      <c r="AT339" s="161" t="s">
        <v>172</v>
      </c>
      <c r="AU339" s="161" t="s">
        <v>88</v>
      </c>
      <c r="AV339" s="13" t="s">
        <v>88</v>
      </c>
      <c r="AW339" s="13" t="s">
        <v>32</v>
      </c>
      <c r="AX339" s="13" t="s">
        <v>85</v>
      </c>
      <c r="AY339" s="161" t="s">
        <v>163</v>
      </c>
    </row>
    <row r="340" spans="1:65" s="2" customFormat="1" ht="14.45" customHeight="1">
      <c r="A340" s="33"/>
      <c r="B340" s="145"/>
      <c r="C340" s="146" t="s">
        <v>495</v>
      </c>
      <c r="D340" s="146" t="s">
        <v>165</v>
      </c>
      <c r="E340" s="147" t="s">
        <v>462</v>
      </c>
      <c r="F340" s="148" t="s">
        <v>463</v>
      </c>
      <c r="G340" s="149" t="s">
        <v>183</v>
      </c>
      <c r="H340" s="150">
        <v>6.52</v>
      </c>
      <c r="I340" s="151"/>
      <c r="J340" s="152">
        <f>ROUND(I340*H340,2)</f>
        <v>0</v>
      </c>
      <c r="K340" s="148" t="s">
        <v>169</v>
      </c>
      <c r="L340" s="34"/>
      <c r="M340" s="153" t="s">
        <v>1</v>
      </c>
      <c r="N340" s="154" t="s">
        <v>42</v>
      </c>
      <c r="O340" s="59"/>
      <c r="P340" s="155">
        <f>O340*H340</f>
        <v>0</v>
      </c>
      <c r="Q340" s="155">
        <v>6.0999999999999997E-4</v>
      </c>
      <c r="R340" s="155">
        <f>Q340*H340</f>
        <v>3.9771999999999993E-3</v>
      </c>
      <c r="S340" s="155">
        <v>0</v>
      </c>
      <c r="T340" s="156">
        <f>S340*H340</f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57" t="s">
        <v>170</v>
      </c>
      <c r="AT340" s="157" t="s">
        <v>165</v>
      </c>
      <c r="AU340" s="157" t="s">
        <v>88</v>
      </c>
      <c r="AY340" s="18" t="s">
        <v>163</v>
      </c>
      <c r="BE340" s="158">
        <f>IF(N340="základní",J340,0)</f>
        <v>0</v>
      </c>
      <c r="BF340" s="158">
        <f>IF(N340="snížená",J340,0)</f>
        <v>0</v>
      </c>
      <c r="BG340" s="158">
        <f>IF(N340="zákl. přenesená",J340,0)</f>
        <v>0</v>
      </c>
      <c r="BH340" s="158">
        <f>IF(N340="sníž. přenesená",J340,0)</f>
        <v>0</v>
      </c>
      <c r="BI340" s="158">
        <f>IF(N340="nulová",J340,0)</f>
        <v>0</v>
      </c>
      <c r="BJ340" s="18" t="s">
        <v>85</v>
      </c>
      <c r="BK340" s="158">
        <f>ROUND(I340*H340,2)</f>
        <v>0</v>
      </c>
      <c r="BL340" s="18" t="s">
        <v>170</v>
      </c>
      <c r="BM340" s="157" t="s">
        <v>464</v>
      </c>
    </row>
    <row r="341" spans="1:65" s="13" customFormat="1" ht="11.25">
      <c r="B341" s="159"/>
      <c r="D341" s="160" t="s">
        <v>172</v>
      </c>
      <c r="E341" s="161" t="s">
        <v>1</v>
      </c>
      <c r="F341" s="162" t="s">
        <v>95</v>
      </c>
      <c r="H341" s="163">
        <v>6.52</v>
      </c>
      <c r="I341" s="164"/>
      <c r="L341" s="159"/>
      <c r="M341" s="165"/>
      <c r="N341" s="166"/>
      <c r="O341" s="166"/>
      <c r="P341" s="166"/>
      <c r="Q341" s="166"/>
      <c r="R341" s="166"/>
      <c r="S341" s="166"/>
      <c r="T341" s="167"/>
      <c r="AT341" s="161" t="s">
        <v>172</v>
      </c>
      <c r="AU341" s="161" t="s">
        <v>88</v>
      </c>
      <c r="AV341" s="13" t="s">
        <v>88</v>
      </c>
      <c r="AW341" s="13" t="s">
        <v>32</v>
      </c>
      <c r="AX341" s="13" t="s">
        <v>85</v>
      </c>
      <c r="AY341" s="161" t="s">
        <v>163</v>
      </c>
    </row>
    <row r="342" spans="1:65" s="2" customFormat="1" ht="14.45" customHeight="1">
      <c r="A342" s="33"/>
      <c r="B342" s="145"/>
      <c r="C342" s="146" t="s">
        <v>499</v>
      </c>
      <c r="D342" s="146" t="s">
        <v>165</v>
      </c>
      <c r="E342" s="147" t="s">
        <v>466</v>
      </c>
      <c r="F342" s="148" t="s">
        <v>467</v>
      </c>
      <c r="G342" s="149" t="s">
        <v>183</v>
      </c>
      <c r="H342" s="150">
        <v>6.52</v>
      </c>
      <c r="I342" s="151"/>
      <c r="J342" s="152">
        <f>ROUND(I342*H342,2)</f>
        <v>0</v>
      </c>
      <c r="K342" s="148" t="s">
        <v>169</v>
      </c>
      <c r="L342" s="34"/>
      <c r="M342" s="153" t="s">
        <v>1</v>
      </c>
      <c r="N342" s="154" t="s">
        <v>42</v>
      </c>
      <c r="O342" s="59"/>
      <c r="P342" s="155">
        <f>O342*H342</f>
        <v>0</v>
      </c>
      <c r="Q342" s="155">
        <v>0.21099999999999999</v>
      </c>
      <c r="R342" s="155">
        <f>Q342*H342</f>
        <v>1.3757199999999998</v>
      </c>
      <c r="S342" s="155">
        <v>0</v>
      </c>
      <c r="T342" s="156">
        <f>S342*H342</f>
        <v>0</v>
      </c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R342" s="157" t="s">
        <v>170</v>
      </c>
      <c r="AT342" s="157" t="s">
        <v>165</v>
      </c>
      <c r="AU342" s="157" t="s">
        <v>88</v>
      </c>
      <c r="AY342" s="18" t="s">
        <v>163</v>
      </c>
      <c r="BE342" s="158">
        <f>IF(N342="základní",J342,0)</f>
        <v>0</v>
      </c>
      <c r="BF342" s="158">
        <f>IF(N342="snížená",J342,0)</f>
        <v>0</v>
      </c>
      <c r="BG342" s="158">
        <f>IF(N342="zákl. přenesená",J342,0)</f>
        <v>0</v>
      </c>
      <c r="BH342" s="158">
        <f>IF(N342="sníž. přenesená",J342,0)</f>
        <v>0</v>
      </c>
      <c r="BI342" s="158">
        <f>IF(N342="nulová",J342,0)</f>
        <v>0</v>
      </c>
      <c r="BJ342" s="18" t="s">
        <v>85</v>
      </c>
      <c r="BK342" s="158">
        <f>ROUND(I342*H342,2)</f>
        <v>0</v>
      </c>
      <c r="BL342" s="18" t="s">
        <v>170</v>
      </c>
      <c r="BM342" s="157" t="s">
        <v>468</v>
      </c>
    </row>
    <row r="343" spans="1:65" s="13" customFormat="1" ht="11.25">
      <c r="B343" s="159"/>
      <c r="D343" s="160" t="s">
        <v>172</v>
      </c>
      <c r="E343" s="161" t="s">
        <v>1</v>
      </c>
      <c r="F343" s="162" t="s">
        <v>460</v>
      </c>
      <c r="H343" s="163">
        <v>6.52</v>
      </c>
      <c r="I343" s="164"/>
      <c r="L343" s="159"/>
      <c r="M343" s="165"/>
      <c r="N343" s="166"/>
      <c r="O343" s="166"/>
      <c r="P343" s="166"/>
      <c r="Q343" s="166"/>
      <c r="R343" s="166"/>
      <c r="S343" s="166"/>
      <c r="T343" s="167"/>
      <c r="AT343" s="161" t="s">
        <v>172</v>
      </c>
      <c r="AU343" s="161" t="s">
        <v>88</v>
      </c>
      <c r="AV343" s="13" t="s">
        <v>88</v>
      </c>
      <c r="AW343" s="13" t="s">
        <v>32</v>
      </c>
      <c r="AX343" s="13" t="s">
        <v>85</v>
      </c>
      <c r="AY343" s="161" t="s">
        <v>163</v>
      </c>
    </row>
    <row r="344" spans="1:65" s="2" customFormat="1" ht="14.45" customHeight="1">
      <c r="A344" s="33"/>
      <c r="B344" s="145"/>
      <c r="C344" s="146" t="s">
        <v>503</v>
      </c>
      <c r="D344" s="146" t="s">
        <v>165</v>
      </c>
      <c r="E344" s="147" t="s">
        <v>470</v>
      </c>
      <c r="F344" s="148" t="s">
        <v>471</v>
      </c>
      <c r="G344" s="149" t="s">
        <v>183</v>
      </c>
      <c r="H344" s="150">
        <v>6.52</v>
      </c>
      <c r="I344" s="151"/>
      <c r="J344" s="152">
        <f>ROUND(I344*H344,2)</f>
        <v>0</v>
      </c>
      <c r="K344" s="148" t="s">
        <v>169</v>
      </c>
      <c r="L344" s="34"/>
      <c r="M344" s="153" t="s">
        <v>1</v>
      </c>
      <c r="N344" s="154" t="s">
        <v>42</v>
      </c>
      <c r="O344" s="59"/>
      <c r="P344" s="155">
        <f>O344*H344</f>
        <v>0</v>
      </c>
      <c r="Q344" s="155">
        <v>6.5199999999999998E-3</v>
      </c>
      <c r="R344" s="155">
        <f>Q344*H344</f>
        <v>4.2510399999999997E-2</v>
      </c>
      <c r="S344" s="155">
        <v>0</v>
      </c>
      <c r="T344" s="156">
        <f>S344*H344</f>
        <v>0</v>
      </c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R344" s="157" t="s">
        <v>170</v>
      </c>
      <c r="AT344" s="157" t="s">
        <v>165</v>
      </c>
      <c r="AU344" s="157" t="s">
        <v>88</v>
      </c>
      <c r="AY344" s="18" t="s">
        <v>163</v>
      </c>
      <c r="BE344" s="158">
        <f>IF(N344="základní",J344,0)</f>
        <v>0</v>
      </c>
      <c r="BF344" s="158">
        <f>IF(N344="snížená",J344,0)</f>
        <v>0</v>
      </c>
      <c r="BG344" s="158">
        <f>IF(N344="zákl. přenesená",J344,0)</f>
        <v>0</v>
      </c>
      <c r="BH344" s="158">
        <f>IF(N344="sníž. přenesená",J344,0)</f>
        <v>0</v>
      </c>
      <c r="BI344" s="158">
        <f>IF(N344="nulová",J344,0)</f>
        <v>0</v>
      </c>
      <c r="BJ344" s="18" t="s">
        <v>85</v>
      </c>
      <c r="BK344" s="158">
        <f>ROUND(I344*H344,2)</f>
        <v>0</v>
      </c>
      <c r="BL344" s="18" t="s">
        <v>170</v>
      </c>
      <c r="BM344" s="157" t="s">
        <v>472</v>
      </c>
    </row>
    <row r="345" spans="1:65" s="13" customFormat="1" ht="11.25">
      <c r="B345" s="159"/>
      <c r="D345" s="160" t="s">
        <v>172</v>
      </c>
      <c r="E345" s="161" t="s">
        <v>1</v>
      </c>
      <c r="F345" s="162" t="s">
        <v>95</v>
      </c>
      <c r="H345" s="163">
        <v>6.52</v>
      </c>
      <c r="I345" s="164"/>
      <c r="L345" s="159"/>
      <c r="M345" s="165"/>
      <c r="N345" s="166"/>
      <c r="O345" s="166"/>
      <c r="P345" s="166"/>
      <c r="Q345" s="166"/>
      <c r="R345" s="166"/>
      <c r="S345" s="166"/>
      <c r="T345" s="167"/>
      <c r="AT345" s="161" t="s">
        <v>172</v>
      </c>
      <c r="AU345" s="161" t="s">
        <v>88</v>
      </c>
      <c r="AV345" s="13" t="s">
        <v>88</v>
      </c>
      <c r="AW345" s="13" t="s">
        <v>32</v>
      </c>
      <c r="AX345" s="13" t="s">
        <v>85</v>
      </c>
      <c r="AY345" s="161" t="s">
        <v>163</v>
      </c>
    </row>
    <row r="346" spans="1:65" s="2" customFormat="1" ht="14.45" customHeight="1">
      <c r="A346" s="33"/>
      <c r="B346" s="145"/>
      <c r="C346" s="146" t="s">
        <v>508</v>
      </c>
      <c r="D346" s="146" t="s">
        <v>165</v>
      </c>
      <c r="E346" s="147" t="s">
        <v>474</v>
      </c>
      <c r="F346" s="148" t="s">
        <v>475</v>
      </c>
      <c r="G346" s="149" t="s">
        <v>183</v>
      </c>
      <c r="H346" s="150">
        <v>6.52</v>
      </c>
      <c r="I346" s="151"/>
      <c r="J346" s="152">
        <f>ROUND(I346*H346,2)</f>
        <v>0</v>
      </c>
      <c r="K346" s="148" t="s">
        <v>169</v>
      </c>
      <c r="L346" s="34"/>
      <c r="M346" s="153" t="s">
        <v>1</v>
      </c>
      <c r="N346" s="154" t="s">
        <v>42</v>
      </c>
      <c r="O346" s="59"/>
      <c r="P346" s="155">
        <f>O346*H346</f>
        <v>0</v>
      </c>
      <c r="Q346" s="155">
        <v>0.51085999999999998</v>
      </c>
      <c r="R346" s="155">
        <f>Q346*H346</f>
        <v>3.3308071999999997</v>
      </c>
      <c r="S346" s="155">
        <v>0</v>
      </c>
      <c r="T346" s="156">
        <f>S346*H346</f>
        <v>0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57" t="s">
        <v>170</v>
      </c>
      <c r="AT346" s="157" t="s">
        <v>165</v>
      </c>
      <c r="AU346" s="157" t="s">
        <v>88</v>
      </c>
      <c r="AY346" s="18" t="s">
        <v>163</v>
      </c>
      <c r="BE346" s="158">
        <f>IF(N346="základní",J346,0)</f>
        <v>0</v>
      </c>
      <c r="BF346" s="158">
        <f>IF(N346="snížená",J346,0)</f>
        <v>0</v>
      </c>
      <c r="BG346" s="158">
        <f>IF(N346="zákl. přenesená",J346,0)</f>
        <v>0</v>
      </c>
      <c r="BH346" s="158">
        <f>IF(N346="sníž. přenesená",J346,0)</f>
        <v>0</v>
      </c>
      <c r="BI346" s="158">
        <f>IF(N346="nulová",J346,0)</f>
        <v>0</v>
      </c>
      <c r="BJ346" s="18" t="s">
        <v>85</v>
      </c>
      <c r="BK346" s="158">
        <f>ROUND(I346*H346,2)</f>
        <v>0</v>
      </c>
      <c r="BL346" s="18" t="s">
        <v>170</v>
      </c>
      <c r="BM346" s="157" t="s">
        <v>476</v>
      </c>
    </row>
    <row r="347" spans="1:65" s="13" customFormat="1" ht="11.25">
      <c r="B347" s="159"/>
      <c r="D347" s="160" t="s">
        <v>172</v>
      </c>
      <c r="E347" s="161" t="s">
        <v>1</v>
      </c>
      <c r="F347" s="162" t="s">
        <v>460</v>
      </c>
      <c r="H347" s="163">
        <v>6.52</v>
      </c>
      <c r="I347" s="164"/>
      <c r="L347" s="159"/>
      <c r="M347" s="165"/>
      <c r="N347" s="166"/>
      <c r="O347" s="166"/>
      <c r="P347" s="166"/>
      <c r="Q347" s="166"/>
      <c r="R347" s="166"/>
      <c r="S347" s="166"/>
      <c r="T347" s="167"/>
      <c r="AT347" s="161" t="s">
        <v>172</v>
      </c>
      <c r="AU347" s="161" t="s">
        <v>88</v>
      </c>
      <c r="AV347" s="13" t="s">
        <v>88</v>
      </c>
      <c r="AW347" s="13" t="s">
        <v>32</v>
      </c>
      <c r="AX347" s="13" t="s">
        <v>85</v>
      </c>
      <c r="AY347" s="161" t="s">
        <v>163</v>
      </c>
    </row>
    <row r="348" spans="1:65" s="2" customFormat="1" ht="14.45" customHeight="1">
      <c r="A348" s="33"/>
      <c r="B348" s="145"/>
      <c r="C348" s="146" t="s">
        <v>518</v>
      </c>
      <c r="D348" s="146" t="s">
        <v>165</v>
      </c>
      <c r="E348" s="147" t="s">
        <v>478</v>
      </c>
      <c r="F348" s="148" t="s">
        <v>479</v>
      </c>
      <c r="G348" s="149" t="s">
        <v>183</v>
      </c>
      <c r="H348" s="150">
        <v>6.52</v>
      </c>
      <c r="I348" s="151"/>
      <c r="J348" s="152">
        <f>ROUND(I348*H348,2)</f>
        <v>0</v>
      </c>
      <c r="K348" s="148" t="s">
        <v>169</v>
      </c>
      <c r="L348" s="34"/>
      <c r="M348" s="153" t="s">
        <v>1</v>
      </c>
      <c r="N348" s="154" t="s">
        <v>42</v>
      </c>
      <c r="O348" s="59"/>
      <c r="P348" s="155">
        <f>O348*H348</f>
        <v>0</v>
      </c>
      <c r="Q348" s="155">
        <v>0.34499999999999997</v>
      </c>
      <c r="R348" s="155">
        <f>Q348*H348</f>
        <v>2.2493999999999996</v>
      </c>
      <c r="S348" s="155">
        <v>0</v>
      </c>
      <c r="T348" s="156">
        <f>S348*H348</f>
        <v>0</v>
      </c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R348" s="157" t="s">
        <v>170</v>
      </c>
      <c r="AT348" s="157" t="s">
        <v>165</v>
      </c>
      <c r="AU348" s="157" t="s">
        <v>88</v>
      </c>
      <c r="AY348" s="18" t="s">
        <v>163</v>
      </c>
      <c r="BE348" s="158">
        <f>IF(N348="základní",J348,0)</f>
        <v>0</v>
      </c>
      <c r="BF348" s="158">
        <f>IF(N348="snížená",J348,0)</f>
        <v>0</v>
      </c>
      <c r="BG348" s="158">
        <f>IF(N348="zákl. přenesená",J348,0)</f>
        <v>0</v>
      </c>
      <c r="BH348" s="158">
        <f>IF(N348="sníž. přenesená",J348,0)</f>
        <v>0</v>
      </c>
      <c r="BI348" s="158">
        <f>IF(N348="nulová",J348,0)</f>
        <v>0</v>
      </c>
      <c r="BJ348" s="18" t="s">
        <v>85</v>
      </c>
      <c r="BK348" s="158">
        <f>ROUND(I348*H348,2)</f>
        <v>0</v>
      </c>
      <c r="BL348" s="18" t="s">
        <v>170</v>
      </c>
      <c r="BM348" s="157" t="s">
        <v>480</v>
      </c>
    </row>
    <row r="349" spans="1:65" s="13" customFormat="1" ht="11.25">
      <c r="B349" s="159"/>
      <c r="D349" s="160" t="s">
        <v>172</v>
      </c>
      <c r="E349" s="161" t="s">
        <v>1</v>
      </c>
      <c r="F349" s="162" t="s">
        <v>460</v>
      </c>
      <c r="H349" s="163">
        <v>6.52</v>
      </c>
      <c r="I349" s="164"/>
      <c r="L349" s="159"/>
      <c r="M349" s="165"/>
      <c r="N349" s="166"/>
      <c r="O349" s="166"/>
      <c r="P349" s="166"/>
      <c r="Q349" s="166"/>
      <c r="R349" s="166"/>
      <c r="S349" s="166"/>
      <c r="T349" s="167"/>
      <c r="AT349" s="161" t="s">
        <v>172</v>
      </c>
      <c r="AU349" s="161" t="s">
        <v>88</v>
      </c>
      <c r="AV349" s="13" t="s">
        <v>88</v>
      </c>
      <c r="AW349" s="13" t="s">
        <v>32</v>
      </c>
      <c r="AX349" s="13" t="s">
        <v>85</v>
      </c>
      <c r="AY349" s="161" t="s">
        <v>163</v>
      </c>
    </row>
    <row r="350" spans="1:65" s="2" customFormat="1" ht="14.45" customHeight="1">
      <c r="A350" s="33"/>
      <c r="B350" s="145"/>
      <c r="C350" s="146" t="s">
        <v>524</v>
      </c>
      <c r="D350" s="146" t="s">
        <v>165</v>
      </c>
      <c r="E350" s="147" t="s">
        <v>482</v>
      </c>
      <c r="F350" s="148" t="s">
        <v>483</v>
      </c>
      <c r="G350" s="149" t="s">
        <v>168</v>
      </c>
      <c r="H350" s="150">
        <v>10.15</v>
      </c>
      <c r="I350" s="151"/>
      <c r="J350" s="152">
        <f>ROUND(I350*H350,2)</f>
        <v>0</v>
      </c>
      <c r="K350" s="148" t="s">
        <v>169</v>
      </c>
      <c r="L350" s="34"/>
      <c r="M350" s="153" t="s">
        <v>1</v>
      </c>
      <c r="N350" s="154" t="s">
        <v>42</v>
      </c>
      <c r="O350" s="59"/>
      <c r="P350" s="155">
        <f>O350*H350</f>
        <v>0</v>
      </c>
      <c r="Q350" s="155">
        <v>6.0999999999999997E-4</v>
      </c>
      <c r="R350" s="155">
        <f>Q350*H350</f>
        <v>6.1915E-3</v>
      </c>
      <c r="S350" s="155">
        <v>0</v>
      </c>
      <c r="T350" s="156">
        <f>S350*H350</f>
        <v>0</v>
      </c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R350" s="157" t="s">
        <v>170</v>
      </c>
      <c r="AT350" s="157" t="s">
        <v>165</v>
      </c>
      <c r="AU350" s="157" t="s">
        <v>88</v>
      </c>
      <c r="AY350" s="18" t="s">
        <v>163</v>
      </c>
      <c r="BE350" s="158">
        <f>IF(N350="základní",J350,0)</f>
        <v>0</v>
      </c>
      <c r="BF350" s="158">
        <f>IF(N350="snížená",J350,0)</f>
        <v>0</v>
      </c>
      <c r="BG350" s="158">
        <f>IF(N350="zákl. přenesená",J350,0)</f>
        <v>0</v>
      </c>
      <c r="BH350" s="158">
        <f>IF(N350="sníž. přenesená",J350,0)</f>
        <v>0</v>
      </c>
      <c r="BI350" s="158">
        <f>IF(N350="nulová",J350,0)</f>
        <v>0</v>
      </c>
      <c r="BJ350" s="18" t="s">
        <v>85</v>
      </c>
      <c r="BK350" s="158">
        <f>ROUND(I350*H350,2)</f>
        <v>0</v>
      </c>
      <c r="BL350" s="18" t="s">
        <v>170</v>
      </c>
      <c r="BM350" s="157" t="s">
        <v>484</v>
      </c>
    </row>
    <row r="351" spans="1:65" s="15" customFormat="1" ht="11.25">
      <c r="B351" s="176"/>
      <c r="D351" s="160" t="s">
        <v>172</v>
      </c>
      <c r="E351" s="177" t="s">
        <v>1</v>
      </c>
      <c r="F351" s="178" t="s">
        <v>485</v>
      </c>
      <c r="H351" s="177" t="s">
        <v>1</v>
      </c>
      <c r="I351" s="179"/>
      <c r="L351" s="176"/>
      <c r="M351" s="180"/>
      <c r="N351" s="181"/>
      <c r="O351" s="181"/>
      <c r="P351" s="181"/>
      <c r="Q351" s="181"/>
      <c r="R351" s="181"/>
      <c r="S351" s="181"/>
      <c r="T351" s="182"/>
      <c r="AT351" s="177" t="s">
        <v>172</v>
      </c>
      <c r="AU351" s="177" t="s">
        <v>88</v>
      </c>
      <c r="AV351" s="15" t="s">
        <v>85</v>
      </c>
      <c r="AW351" s="15" t="s">
        <v>32</v>
      </c>
      <c r="AX351" s="15" t="s">
        <v>77</v>
      </c>
      <c r="AY351" s="177" t="s">
        <v>163</v>
      </c>
    </row>
    <row r="352" spans="1:65" s="13" customFormat="1" ht="11.25">
      <c r="B352" s="159"/>
      <c r="D352" s="160" t="s">
        <v>172</v>
      </c>
      <c r="E352" s="161" t="s">
        <v>1</v>
      </c>
      <c r="F352" s="162" t="s">
        <v>127</v>
      </c>
      <c r="H352" s="163">
        <v>10.15</v>
      </c>
      <c r="I352" s="164"/>
      <c r="L352" s="159"/>
      <c r="M352" s="165"/>
      <c r="N352" s="166"/>
      <c r="O352" s="166"/>
      <c r="P352" s="166"/>
      <c r="Q352" s="166"/>
      <c r="R352" s="166"/>
      <c r="S352" s="166"/>
      <c r="T352" s="167"/>
      <c r="AT352" s="161" t="s">
        <v>172</v>
      </c>
      <c r="AU352" s="161" t="s">
        <v>88</v>
      </c>
      <c r="AV352" s="13" t="s">
        <v>88</v>
      </c>
      <c r="AW352" s="13" t="s">
        <v>32</v>
      </c>
      <c r="AX352" s="13" t="s">
        <v>85</v>
      </c>
      <c r="AY352" s="161" t="s">
        <v>163</v>
      </c>
    </row>
    <row r="353" spans="1:65" s="2" customFormat="1" ht="24.2" customHeight="1">
      <c r="A353" s="33"/>
      <c r="B353" s="145"/>
      <c r="C353" s="146" t="s">
        <v>529</v>
      </c>
      <c r="D353" s="146" t="s">
        <v>165</v>
      </c>
      <c r="E353" s="147" t="s">
        <v>487</v>
      </c>
      <c r="F353" s="148" t="s">
        <v>488</v>
      </c>
      <c r="G353" s="149" t="s">
        <v>168</v>
      </c>
      <c r="H353" s="150">
        <v>5</v>
      </c>
      <c r="I353" s="151"/>
      <c r="J353" s="152">
        <f>ROUND(I353*H353,2)</f>
        <v>0</v>
      </c>
      <c r="K353" s="148" t="s">
        <v>221</v>
      </c>
      <c r="L353" s="34"/>
      <c r="M353" s="153" t="s">
        <v>1</v>
      </c>
      <c r="N353" s="154" t="s">
        <v>42</v>
      </c>
      <c r="O353" s="59"/>
      <c r="P353" s="155">
        <f>O353*H353</f>
        <v>0</v>
      </c>
      <c r="Q353" s="155">
        <v>0.15540000000000001</v>
      </c>
      <c r="R353" s="155">
        <f>Q353*H353</f>
        <v>0.77700000000000002</v>
      </c>
      <c r="S353" s="155">
        <v>0</v>
      </c>
      <c r="T353" s="156">
        <f>S353*H353</f>
        <v>0</v>
      </c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R353" s="157" t="s">
        <v>170</v>
      </c>
      <c r="AT353" s="157" t="s">
        <v>165</v>
      </c>
      <c r="AU353" s="157" t="s">
        <v>88</v>
      </c>
      <c r="AY353" s="18" t="s">
        <v>163</v>
      </c>
      <c r="BE353" s="158">
        <f>IF(N353="základní",J353,0)</f>
        <v>0</v>
      </c>
      <c r="BF353" s="158">
        <f>IF(N353="snížená",J353,0)</f>
        <v>0</v>
      </c>
      <c r="BG353" s="158">
        <f>IF(N353="zákl. přenesená",J353,0)</f>
        <v>0</v>
      </c>
      <c r="BH353" s="158">
        <f>IF(N353="sníž. přenesená",J353,0)</f>
        <v>0</v>
      </c>
      <c r="BI353" s="158">
        <f>IF(N353="nulová",J353,0)</f>
        <v>0</v>
      </c>
      <c r="BJ353" s="18" t="s">
        <v>85</v>
      </c>
      <c r="BK353" s="158">
        <f>ROUND(I353*H353,2)</f>
        <v>0</v>
      </c>
      <c r="BL353" s="18" t="s">
        <v>170</v>
      </c>
      <c r="BM353" s="157" t="s">
        <v>489</v>
      </c>
    </row>
    <row r="354" spans="1:65" s="13" customFormat="1" ht="11.25">
      <c r="B354" s="159"/>
      <c r="D354" s="160" t="s">
        <v>172</v>
      </c>
      <c r="E354" s="161" t="s">
        <v>1</v>
      </c>
      <c r="F354" s="162" t="s">
        <v>97</v>
      </c>
      <c r="H354" s="163">
        <v>5</v>
      </c>
      <c r="I354" s="164"/>
      <c r="L354" s="159"/>
      <c r="M354" s="165"/>
      <c r="N354" s="166"/>
      <c r="O354" s="166"/>
      <c r="P354" s="166"/>
      <c r="Q354" s="166"/>
      <c r="R354" s="166"/>
      <c r="S354" s="166"/>
      <c r="T354" s="167"/>
      <c r="AT354" s="161" t="s">
        <v>172</v>
      </c>
      <c r="AU354" s="161" t="s">
        <v>88</v>
      </c>
      <c r="AV354" s="13" t="s">
        <v>88</v>
      </c>
      <c r="AW354" s="13" t="s">
        <v>32</v>
      </c>
      <c r="AX354" s="13" t="s">
        <v>85</v>
      </c>
      <c r="AY354" s="161" t="s">
        <v>163</v>
      </c>
    </row>
    <row r="355" spans="1:65" s="2" customFormat="1" ht="14.45" customHeight="1">
      <c r="A355" s="33"/>
      <c r="B355" s="145"/>
      <c r="C355" s="146" t="s">
        <v>538</v>
      </c>
      <c r="D355" s="146" t="s">
        <v>165</v>
      </c>
      <c r="E355" s="147" t="s">
        <v>491</v>
      </c>
      <c r="F355" s="148" t="s">
        <v>492</v>
      </c>
      <c r="G355" s="149" t="s">
        <v>258</v>
      </c>
      <c r="H355" s="150">
        <v>0.22500000000000001</v>
      </c>
      <c r="I355" s="151"/>
      <c r="J355" s="152">
        <f>ROUND(I355*H355,2)</f>
        <v>0</v>
      </c>
      <c r="K355" s="148" t="s">
        <v>169</v>
      </c>
      <c r="L355" s="34"/>
      <c r="M355" s="153" t="s">
        <v>1</v>
      </c>
      <c r="N355" s="154" t="s">
        <v>42</v>
      </c>
      <c r="O355" s="59"/>
      <c r="P355" s="155">
        <f>O355*H355</f>
        <v>0</v>
      </c>
      <c r="Q355" s="155">
        <v>2.2563399999999998</v>
      </c>
      <c r="R355" s="155">
        <f>Q355*H355</f>
        <v>0.50767649999999998</v>
      </c>
      <c r="S355" s="155">
        <v>0</v>
      </c>
      <c r="T355" s="156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57" t="s">
        <v>170</v>
      </c>
      <c r="AT355" s="157" t="s">
        <v>165</v>
      </c>
      <c r="AU355" s="157" t="s">
        <v>88</v>
      </c>
      <c r="AY355" s="18" t="s">
        <v>163</v>
      </c>
      <c r="BE355" s="158">
        <f>IF(N355="základní",J355,0)</f>
        <v>0</v>
      </c>
      <c r="BF355" s="158">
        <f>IF(N355="snížená",J355,0)</f>
        <v>0</v>
      </c>
      <c r="BG355" s="158">
        <f>IF(N355="zákl. přenesená",J355,0)</f>
        <v>0</v>
      </c>
      <c r="BH355" s="158">
        <f>IF(N355="sníž. přenesená",J355,0)</f>
        <v>0</v>
      </c>
      <c r="BI355" s="158">
        <f>IF(N355="nulová",J355,0)</f>
        <v>0</v>
      </c>
      <c r="BJ355" s="18" t="s">
        <v>85</v>
      </c>
      <c r="BK355" s="158">
        <f>ROUND(I355*H355,2)</f>
        <v>0</v>
      </c>
      <c r="BL355" s="18" t="s">
        <v>170</v>
      </c>
      <c r="BM355" s="157" t="s">
        <v>666</v>
      </c>
    </row>
    <row r="356" spans="1:65" s="13" customFormat="1" ht="11.25">
      <c r="B356" s="159"/>
      <c r="D356" s="160" t="s">
        <v>172</v>
      </c>
      <c r="E356" s="161" t="s">
        <v>1</v>
      </c>
      <c r="F356" s="162" t="s">
        <v>494</v>
      </c>
      <c r="H356" s="163">
        <v>0.22500000000000001</v>
      </c>
      <c r="I356" s="164"/>
      <c r="L356" s="159"/>
      <c r="M356" s="165"/>
      <c r="N356" s="166"/>
      <c r="O356" s="166"/>
      <c r="P356" s="166"/>
      <c r="Q356" s="166"/>
      <c r="R356" s="166"/>
      <c r="S356" s="166"/>
      <c r="T356" s="167"/>
      <c r="AT356" s="161" t="s">
        <v>172</v>
      </c>
      <c r="AU356" s="161" t="s">
        <v>88</v>
      </c>
      <c r="AV356" s="13" t="s">
        <v>88</v>
      </c>
      <c r="AW356" s="13" t="s">
        <v>32</v>
      </c>
      <c r="AX356" s="13" t="s">
        <v>85</v>
      </c>
      <c r="AY356" s="161" t="s">
        <v>163</v>
      </c>
    </row>
    <row r="357" spans="1:65" s="2" customFormat="1" ht="24.2" customHeight="1">
      <c r="A357" s="33"/>
      <c r="B357" s="145"/>
      <c r="C357" s="146" t="s">
        <v>545</v>
      </c>
      <c r="D357" s="146" t="s">
        <v>165</v>
      </c>
      <c r="E357" s="147" t="s">
        <v>496</v>
      </c>
      <c r="F357" s="148" t="s">
        <v>497</v>
      </c>
      <c r="G357" s="149" t="s">
        <v>168</v>
      </c>
      <c r="H357" s="150">
        <v>3</v>
      </c>
      <c r="I357" s="151"/>
      <c r="J357" s="152">
        <f>ROUND(I357*H357,2)</f>
        <v>0</v>
      </c>
      <c r="K357" s="148" t="s">
        <v>221</v>
      </c>
      <c r="L357" s="34"/>
      <c r="M357" s="153" t="s">
        <v>1</v>
      </c>
      <c r="N357" s="154" t="s">
        <v>42</v>
      </c>
      <c r="O357" s="59"/>
      <c r="P357" s="155">
        <f>O357*H357</f>
        <v>0</v>
      </c>
      <c r="Q357" s="155">
        <v>0.18</v>
      </c>
      <c r="R357" s="155">
        <f>Q357*H357</f>
        <v>0.54</v>
      </c>
      <c r="S357" s="155">
        <v>0</v>
      </c>
      <c r="T357" s="156">
        <f>S357*H357</f>
        <v>0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57" t="s">
        <v>170</v>
      </c>
      <c r="AT357" s="157" t="s">
        <v>165</v>
      </c>
      <c r="AU357" s="157" t="s">
        <v>88</v>
      </c>
      <c r="AY357" s="18" t="s">
        <v>163</v>
      </c>
      <c r="BE357" s="158">
        <f>IF(N357="základní",J357,0)</f>
        <v>0</v>
      </c>
      <c r="BF357" s="158">
        <f>IF(N357="snížená",J357,0)</f>
        <v>0</v>
      </c>
      <c r="BG357" s="158">
        <f>IF(N357="zákl. přenesená",J357,0)</f>
        <v>0</v>
      </c>
      <c r="BH357" s="158">
        <f>IF(N357="sníž. přenesená",J357,0)</f>
        <v>0</v>
      </c>
      <c r="BI357" s="158">
        <f>IF(N357="nulová",J357,0)</f>
        <v>0</v>
      </c>
      <c r="BJ357" s="18" t="s">
        <v>85</v>
      </c>
      <c r="BK357" s="158">
        <f>ROUND(I357*H357,2)</f>
        <v>0</v>
      </c>
      <c r="BL357" s="18" t="s">
        <v>170</v>
      </c>
      <c r="BM357" s="157" t="s">
        <v>498</v>
      </c>
    </row>
    <row r="358" spans="1:65" s="13" customFormat="1" ht="11.25">
      <c r="B358" s="159"/>
      <c r="D358" s="160" t="s">
        <v>172</v>
      </c>
      <c r="E358" s="161" t="s">
        <v>1</v>
      </c>
      <c r="F358" s="162" t="s">
        <v>124</v>
      </c>
      <c r="H358" s="163">
        <v>3</v>
      </c>
      <c r="I358" s="164"/>
      <c r="L358" s="159"/>
      <c r="M358" s="165"/>
      <c r="N358" s="166"/>
      <c r="O358" s="166"/>
      <c r="P358" s="166"/>
      <c r="Q358" s="166"/>
      <c r="R358" s="166"/>
      <c r="S358" s="166"/>
      <c r="T358" s="167"/>
      <c r="AT358" s="161" t="s">
        <v>172</v>
      </c>
      <c r="AU358" s="161" t="s">
        <v>88</v>
      </c>
      <c r="AV358" s="13" t="s">
        <v>88</v>
      </c>
      <c r="AW358" s="13" t="s">
        <v>32</v>
      </c>
      <c r="AX358" s="13" t="s">
        <v>85</v>
      </c>
      <c r="AY358" s="161" t="s">
        <v>163</v>
      </c>
    </row>
    <row r="359" spans="1:65" s="2" customFormat="1" ht="14.45" customHeight="1">
      <c r="A359" s="33"/>
      <c r="B359" s="145"/>
      <c r="C359" s="146" t="s">
        <v>551</v>
      </c>
      <c r="D359" s="146" t="s">
        <v>165</v>
      </c>
      <c r="E359" s="147" t="s">
        <v>500</v>
      </c>
      <c r="F359" s="148" t="s">
        <v>501</v>
      </c>
      <c r="G359" s="149" t="s">
        <v>183</v>
      </c>
      <c r="H359" s="150">
        <v>1.5</v>
      </c>
      <c r="I359" s="151"/>
      <c r="J359" s="152">
        <f>ROUND(I359*H359,2)</f>
        <v>0</v>
      </c>
      <c r="K359" s="148" t="s">
        <v>169</v>
      </c>
      <c r="L359" s="34"/>
      <c r="M359" s="153" t="s">
        <v>1</v>
      </c>
      <c r="N359" s="154" t="s">
        <v>42</v>
      </c>
      <c r="O359" s="59"/>
      <c r="P359" s="155">
        <f>O359*H359</f>
        <v>0</v>
      </c>
      <c r="Q359" s="155">
        <v>2.681E-2</v>
      </c>
      <c r="R359" s="155">
        <f>Q359*H359</f>
        <v>4.0215000000000001E-2</v>
      </c>
      <c r="S359" s="155">
        <v>0</v>
      </c>
      <c r="T359" s="156">
        <f>S359*H359</f>
        <v>0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R359" s="157" t="s">
        <v>170</v>
      </c>
      <c r="AT359" s="157" t="s">
        <v>165</v>
      </c>
      <c r="AU359" s="157" t="s">
        <v>88</v>
      </c>
      <c r="AY359" s="18" t="s">
        <v>163</v>
      </c>
      <c r="BE359" s="158">
        <f>IF(N359="základní",J359,0)</f>
        <v>0</v>
      </c>
      <c r="BF359" s="158">
        <f>IF(N359="snížená",J359,0)</f>
        <v>0</v>
      </c>
      <c r="BG359" s="158">
        <f>IF(N359="zákl. přenesená",J359,0)</f>
        <v>0</v>
      </c>
      <c r="BH359" s="158">
        <f>IF(N359="sníž. přenesená",J359,0)</f>
        <v>0</v>
      </c>
      <c r="BI359" s="158">
        <f>IF(N359="nulová",J359,0)</f>
        <v>0</v>
      </c>
      <c r="BJ359" s="18" t="s">
        <v>85</v>
      </c>
      <c r="BK359" s="158">
        <f>ROUND(I359*H359,2)</f>
        <v>0</v>
      </c>
      <c r="BL359" s="18" t="s">
        <v>170</v>
      </c>
      <c r="BM359" s="157" t="s">
        <v>667</v>
      </c>
    </row>
    <row r="360" spans="1:65" s="13" customFormat="1" ht="11.25">
      <c r="B360" s="159"/>
      <c r="D360" s="160" t="s">
        <v>172</v>
      </c>
      <c r="E360" s="161" t="s">
        <v>1</v>
      </c>
      <c r="F360" s="162" t="s">
        <v>185</v>
      </c>
      <c r="H360" s="163">
        <v>1.5</v>
      </c>
      <c r="I360" s="164"/>
      <c r="L360" s="159"/>
      <c r="M360" s="165"/>
      <c r="N360" s="166"/>
      <c r="O360" s="166"/>
      <c r="P360" s="166"/>
      <c r="Q360" s="166"/>
      <c r="R360" s="166"/>
      <c r="S360" s="166"/>
      <c r="T360" s="167"/>
      <c r="AT360" s="161" t="s">
        <v>172</v>
      </c>
      <c r="AU360" s="161" t="s">
        <v>88</v>
      </c>
      <c r="AV360" s="13" t="s">
        <v>88</v>
      </c>
      <c r="AW360" s="13" t="s">
        <v>32</v>
      </c>
      <c r="AX360" s="13" t="s">
        <v>85</v>
      </c>
      <c r="AY360" s="161" t="s">
        <v>163</v>
      </c>
    </row>
    <row r="361" spans="1:65" s="2" customFormat="1" ht="14.45" customHeight="1">
      <c r="A361" s="33"/>
      <c r="B361" s="145"/>
      <c r="C361" s="146" t="s">
        <v>668</v>
      </c>
      <c r="D361" s="146" t="s">
        <v>165</v>
      </c>
      <c r="E361" s="147" t="s">
        <v>504</v>
      </c>
      <c r="F361" s="148" t="s">
        <v>505</v>
      </c>
      <c r="G361" s="149" t="s">
        <v>211</v>
      </c>
      <c r="H361" s="150">
        <v>16.295999999999999</v>
      </c>
      <c r="I361" s="151"/>
      <c r="J361" s="152">
        <f>ROUND(I361*H361,2)</f>
        <v>0</v>
      </c>
      <c r="K361" s="148" t="s">
        <v>169</v>
      </c>
      <c r="L361" s="34"/>
      <c r="M361" s="153" t="s">
        <v>1</v>
      </c>
      <c r="N361" s="154" t="s">
        <v>42</v>
      </c>
      <c r="O361" s="59"/>
      <c r="P361" s="155">
        <f>O361*H361</f>
        <v>0</v>
      </c>
      <c r="Q361" s="155">
        <v>0</v>
      </c>
      <c r="R361" s="155">
        <f>Q361*H361</f>
        <v>0</v>
      </c>
      <c r="S361" s="155">
        <v>0</v>
      </c>
      <c r="T361" s="156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57" t="s">
        <v>170</v>
      </c>
      <c r="AT361" s="157" t="s">
        <v>165</v>
      </c>
      <c r="AU361" s="157" t="s">
        <v>88</v>
      </c>
      <c r="AY361" s="18" t="s">
        <v>163</v>
      </c>
      <c r="BE361" s="158">
        <f>IF(N361="základní",J361,0)</f>
        <v>0</v>
      </c>
      <c r="BF361" s="158">
        <f>IF(N361="snížená",J361,0)</f>
        <v>0</v>
      </c>
      <c r="BG361" s="158">
        <f>IF(N361="zákl. přenesená",J361,0)</f>
        <v>0</v>
      </c>
      <c r="BH361" s="158">
        <f>IF(N361="sníž. přenesená",J361,0)</f>
        <v>0</v>
      </c>
      <c r="BI361" s="158">
        <f>IF(N361="nulová",J361,0)</f>
        <v>0</v>
      </c>
      <c r="BJ361" s="18" t="s">
        <v>85</v>
      </c>
      <c r="BK361" s="158">
        <f>ROUND(I361*H361,2)</f>
        <v>0</v>
      </c>
      <c r="BL361" s="18" t="s">
        <v>170</v>
      </c>
      <c r="BM361" s="157" t="s">
        <v>506</v>
      </c>
    </row>
    <row r="362" spans="1:65" s="12" customFormat="1" ht="22.9" customHeight="1">
      <c r="B362" s="132"/>
      <c r="D362" s="133" t="s">
        <v>76</v>
      </c>
      <c r="E362" s="143" t="s">
        <v>199</v>
      </c>
      <c r="F362" s="143" t="s">
        <v>507</v>
      </c>
      <c r="I362" s="135"/>
      <c r="J362" s="144">
        <f>BK362</f>
        <v>0</v>
      </c>
      <c r="L362" s="132"/>
      <c r="M362" s="137"/>
      <c r="N362" s="138"/>
      <c r="O362" s="138"/>
      <c r="P362" s="139">
        <f>SUM(P363:P381)</f>
        <v>0</v>
      </c>
      <c r="Q362" s="138"/>
      <c r="R362" s="139">
        <f>SUM(R363:R381)</f>
        <v>0.614232</v>
      </c>
      <c r="S362" s="138"/>
      <c r="T362" s="140">
        <f>SUM(T363:T381)</f>
        <v>0</v>
      </c>
      <c r="AR362" s="133" t="s">
        <v>85</v>
      </c>
      <c r="AT362" s="141" t="s">
        <v>76</v>
      </c>
      <c r="AU362" s="141" t="s">
        <v>85</v>
      </c>
      <c r="AY362" s="133" t="s">
        <v>163</v>
      </c>
      <c r="BK362" s="142">
        <f>SUM(BK363:BK381)</f>
        <v>0</v>
      </c>
    </row>
    <row r="363" spans="1:65" s="2" customFormat="1" ht="14.45" customHeight="1">
      <c r="A363" s="33"/>
      <c r="B363" s="145"/>
      <c r="C363" s="146" t="s">
        <v>669</v>
      </c>
      <c r="D363" s="146" t="s">
        <v>165</v>
      </c>
      <c r="E363" s="147" t="s">
        <v>509</v>
      </c>
      <c r="F363" s="148" t="s">
        <v>510</v>
      </c>
      <c r="G363" s="149" t="s">
        <v>168</v>
      </c>
      <c r="H363" s="150">
        <v>45.6</v>
      </c>
      <c r="I363" s="151"/>
      <c r="J363" s="152">
        <f>ROUND(I363*H363,2)</f>
        <v>0</v>
      </c>
      <c r="K363" s="148" t="s">
        <v>221</v>
      </c>
      <c r="L363" s="34"/>
      <c r="M363" s="153" t="s">
        <v>1</v>
      </c>
      <c r="N363" s="154" t="s">
        <v>42</v>
      </c>
      <c r="O363" s="59"/>
      <c r="P363" s="155">
        <f>O363*H363</f>
        <v>0</v>
      </c>
      <c r="Q363" s="155">
        <v>1.302E-2</v>
      </c>
      <c r="R363" s="155">
        <f>Q363*H363</f>
        <v>0.59371200000000002</v>
      </c>
      <c r="S363" s="155">
        <v>0</v>
      </c>
      <c r="T363" s="156">
        <f>S363*H363</f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57" t="s">
        <v>170</v>
      </c>
      <c r="AT363" s="157" t="s">
        <v>165</v>
      </c>
      <c r="AU363" s="157" t="s">
        <v>88</v>
      </c>
      <c r="AY363" s="18" t="s">
        <v>163</v>
      </c>
      <c r="BE363" s="158">
        <f>IF(N363="základní",J363,0)</f>
        <v>0</v>
      </c>
      <c r="BF363" s="158">
        <f>IF(N363="snížená",J363,0)</f>
        <v>0</v>
      </c>
      <c r="BG363" s="158">
        <f>IF(N363="zákl. přenesená",J363,0)</f>
        <v>0</v>
      </c>
      <c r="BH363" s="158">
        <f>IF(N363="sníž. přenesená",J363,0)</f>
        <v>0</v>
      </c>
      <c r="BI363" s="158">
        <f>IF(N363="nulová",J363,0)</f>
        <v>0</v>
      </c>
      <c r="BJ363" s="18" t="s">
        <v>85</v>
      </c>
      <c r="BK363" s="158">
        <f>ROUND(I363*H363,2)</f>
        <v>0</v>
      </c>
      <c r="BL363" s="18" t="s">
        <v>170</v>
      </c>
      <c r="BM363" s="157" t="s">
        <v>511</v>
      </c>
    </row>
    <row r="364" spans="1:65" s="13" customFormat="1" ht="11.25">
      <c r="B364" s="159"/>
      <c r="D364" s="160" t="s">
        <v>172</v>
      </c>
      <c r="E364" s="161" t="s">
        <v>1</v>
      </c>
      <c r="F364" s="162" t="s">
        <v>670</v>
      </c>
      <c r="H364" s="163">
        <v>47.1</v>
      </c>
      <c r="I364" s="164"/>
      <c r="L364" s="159"/>
      <c r="M364" s="165"/>
      <c r="N364" s="166"/>
      <c r="O364" s="166"/>
      <c r="P364" s="166"/>
      <c r="Q364" s="166"/>
      <c r="R364" s="166"/>
      <c r="S364" s="166"/>
      <c r="T364" s="167"/>
      <c r="AT364" s="161" t="s">
        <v>172</v>
      </c>
      <c r="AU364" s="161" t="s">
        <v>88</v>
      </c>
      <c r="AV364" s="13" t="s">
        <v>88</v>
      </c>
      <c r="AW364" s="13" t="s">
        <v>32</v>
      </c>
      <c r="AX364" s="13" t="s">
        <v>77</v>
      </c>
      <c r="AY364" s="161" t="s">
        <v>163</v>
      </c>
    </row>
    <row r="365" spans="1:65" s="13" customFormat="1" ht="11.25">
      <c r="B365" s="159"/>
      <c r="D365" s="160" t="s">
        <v>172</v>
      </c>
      <c r="E365" s="161" t="s">
        <v>565</v>
      </c>
      <c r="F365" s="162" t="s">
        <v>671</v>
      </c>
      <c r="H365" s="163">
        <v>17.8</v>
      </c>
      <c r="I365" s="164"/>
      <c r="L365" s="159"/>
      <c r="M365" s="165"/>
      <c r="N365" s="166"/>
      <c r="O365" s="166"/>
      <c r="P365" s="166"/>
      <c r="Q365" s="166"/>
      <c r="R365" s="166"/>
      <c r="S365" s="166"/>
      <c r="T365" s="167"/>
      <c r="AT365" s="161" t="s">
        <v>172</v>
      </c>
      <c r="AU365" s="161" t="s">
        <v>88</v>
      </c>
      <c r="AV365" s="13" t="s">
        <v>88</v>
      </c>
      <c r="AW365" s="13" t="s">
        <v>32</v>
      </c>
      <c r="AX365" s="13" t="s">
        <v>77</v>
      </c>
      <c r="AY365" s="161" t="s">
        <v>163</v>
      </c>
    </row>
    <row r="366" spans="1:65" s="14" customFormat="1" ht="11.25">
      <c r="B366" s="168"/>
      <c r="D366" s="160" t="s">
        <v>172</v>
      </c>
      <c r="E366" s="169" t="s">
        <v>1</v>
      </c>
      <c r="F366" s="170" t="s">
        <v>173</v>
      </c>
      <c r="H366" s="171">
        <v>64.900000000000006</v>
      </c>
      <c r="I366" s="172"/>
      <c r="L366" s="168"/>
      <c r="M366" s="173"/>
      <c r="N366" s="174"/>
      <c r="O366" s="174"/>
      <c r="P366" s="174"/>
      <c r="Q366" s="174"/>
      <c r="R366" s="174"/>
      <c r="S366" s="174"/>
      <c r="T366" s="175"/>
      <c r="AT366" s="169" t="s">
        <v>172</v>
      </c>
      <c r="AU366" s="169" t="s">
        <v>88</v>
      </c>
      <c r="AV366" s="14" t="s">
        <v>170</v>
      </c>
      <c r="AW366" s="14" t="s">
        <v>32</v>
      </c>
      <c r="AX366" s="14" t="s">
        <v>77</v>
      </c>
      <c r="AY366" s="169" t="s">
        <v>163</v>
      </c>
    </row>
    <row r="367" spans="1:65" s="13" customFormat="1" ht="11.25">
      <c r="B367" s="159"/>
      <c r="D367" s="160" t="s">
        <v>172</v>
      </c>
      <c r="E367" s="161" t="s">
        <v>1</v>
      </c>
      <c r="F367" s="162" t="s">
        <v>672</v>
      </c>
      <c r="H367" s="163">
        <v>44.5</v>
      </c>
      <c r="I367" s="164"/>
      <c r="L367" s="159"/>
      <c r="M367" s="165"/>
      <c r="N367" s="166"/>
      <c r="O367" s="166"/>
      <c r="P367" s="166"/>
      <c r="Q367" s="166"/>
      <c r="R367" s="166"/>
      <c r="S367" s="166"/>
      <c r="T367" s="167"/>
      <c r="AT367" s="161" t="s">
        <v>172</v>
      </c>
      <c r="AU367" s="161" t="s">
        <v>88</v>
      </c>
      <c r="AV367" s="13" t="s">
        <v>88</v>
      </c>
      <c r="AW367" s="13" t="s">
        <v>32</v>
      </c>
      <c r="AX367" s="13" t="s">
        <v>77</v>
      </c>
      <c r="AY367" s="161" t="s">
        <v>163</v>
      </c>
    </row>
    <row r="368" spans="1:65" s="13" customFormat="1" ht="11.25">
      <c r="B368" s="159"/>
      <c r="D368" s="160" t="s">
        <v>172</v>
      </c>
      <c r="E368" s="161" t="s">
        <v>1</v>
      </c>
      <c r="F368" s="162" t="s">
        <v>673</v>
      </c>
      <c r="H368" s="163">
        <v>-17.8</v>
      </c>
      <c r="I368" s="164"/>
      <c r="L368" s="159"/>
      <c r="M368" s="165"/>
      <c r="N368" s="166"/>
      <c r="O368" s="166"/>
      <c r="P368" s="166"/>
      <c r="Q368" s="166"/>
      <c r="R368" s="166"/>
      <c r="S368" s="166"/>
      <c r="T368" s="167"/>
      <c r="AT368" s="161" t="s">
        <v>172</v>
      </c>
      <c r="AU368" s="161" t="s">
        <v>88</v>
      </c>
      <c r="AV368" s="13" t="s">
        <v>88</v>
      </c>
      <c r="AW368" s="13" t="s">
        <v>32</v>
      </c>
      <c r="AX368" s="13" t="s">
        <v>77</v>
      </c>
      <c r="AY368" s="161" t="s">
        <v>163</v>
      </c>
    </row>
    <row r="369" spans="1:65" s="14" customFormat="1" ht="11.25">
      <c r="B369" s="168"/>
      <c r="D369" s="160" t="s">
        <v>172</v>
      </c>
      <c r="E369" s="169" t="s">
        <v>100</v>
      </c>
      <c r="F369" s="170" t="s">
        <v>173</v>
      </c>
      <c r="H369" s="171">
        <v>26.7</v>
      </c>
      <c r="I369" s="172"/>
      <c r="L369" s="168"/>
      <c r="M369" s="173"/>
      <c r="N369" s="174"/>
      <c r="O369" s="174"/>
      <c r="P369" s="174"/>
      <c r="Q369" s="174"/>
      <c r="R369" s="174"/>
      <c r="S369" s="174"/>
      <c r="T369" s="175"/>
      <c r="AT369" s="169" t="s">
        <v>172</v>
      </c>
      <c r="AU369" s="169" t="s">
        <v>88</v>
      </c>
      <c r="AV369" s="14" t="s">
        <v>170</v>
      </c>
      <c r="AW369" s="14" t="s">
        <v>32</v>
      </c>
      <c r="AX369" s="14" t="s">
        <v>77</v>
      </c>
      <c r="AY369" s="169" t="s">
        <v>163</v>
      </c>
    </row>
    <row r="370" spans="1:65" s="13" customFormat="1" ht="11.25">
      <c r="B370" s="159"/>
      <c r="D370" s="160" t="s">
        <v>172</v>
      </c>
      <c r="E370" s="161" t="s">
        <v>1</v>
      </c>
      <c r="F370" s="162" t="s">
        <v>674</v>
      </c>
      <c r="H370" s="163">
        <v>45.6</v>
      </c>
      <c r="I370" s="164"/>
      <c r="L370" s="159"/>
      <c r="M370" s="165"/>
      <c r="N370" s="166"/>
      <c r="O370" s="166"/>
      <c r="P370" s="166"/>
      <c r="Q370" s="166"/>
      <c r="R370" s="166"/>
      <c r="S370" s="166"/>
      <c r="T370" s="167"/>
      <c r="AT370" s="161" t="s">
        <v>172</v>
      </c>
      <c r="AU370" s="161" t="s">
        <v>88</v>
      </c>
      <c r="AV370" s="13" t="s">
        <v>88</v>
      </c>
      <c r="AW370" s="13" t="s">
        <v>32</v>
      </c>
      <c r="AX370" s="13" t="s">
        <v>77</v>
      </c>
      <c r="AY370" s="161" t="s">
        <v>163</v>
      </c>
    </row>
    <row r="371" spans="1:65" s="14" customFormat="1" ht="11.25">
      <c r="B371" s="168"/>
      <c r="D371" s="160" t="s">
        <v>172</v>
      </c>
      <c r="E371" s="169" t="s">
        <v>517</v>
      </c>
      <c r="F371" s="170" t="s">
        <v>173</v>
      </c>
      <c r="H371" s="171">
        <v>45.6</v>
      </c>
      <c r="I371" s="172"/>
      <c r="L371" s="168"/>
      <c r="M371" s="173"/>
      <c r="N371" s="174"/>
      <c r="O371" s="174"/>
      <c r="P371" s="174"/>
      <c r="Q371" s="174"/>
      <c r="R371" s="174"/>
      <c r="S371" s="174"/>
      <c r="T371" s="175"/>
      <c r="AT371" s="169" t="s">
        <v>172</v>
      </c>
      <c r="AU371" s="169" t="s">
        <v>88</v>
      </c>
      <c r="AV371" s="14" t="s">
        <v>170</v>
      </c>
      <c r="AW371" s="14" t="s">
        <v>32</v>
      </c>
      <c r="AX371" s="14" t="s">
        <v>85</v>
      </c>
      <c r="AY371" s="169" t="s">
        <v>163</v>
      </c>
    </row>
    <row r="372" spans="1:65" s="2" customFormat="1" ht="14.45" customHeight="1">
      <c r="A372" s="33"/>
      <c r="B372" s="145"/>
      <c r="C372" s="146" t="s">
        <v>675</v>
      </c>
      <c r="D372" s="146" t="s">
        <v>165</v>
      </c>
      <c r="E372" s="147" t="s">
        <v>676</v>
      </c>
      <c r="F372" s="148" t="s">
        <v>677</v>
      </c>
      <c r="G372" s="149" t="s">
        <v>168</v>
      </c>
      <c r="H372" s="150">
        <v>17.8</v>
      </c>
      <c r="I372" s="151"/>
      <c r="J372" s="152">
        <f>ROUND(I372*H372,2)</f>
        <v>0</v>
      </c>
      <c r="K372" s="148" t="s">
        <v>221</v>
      </c>
      <c r="L372" s="34"/>
      <c r="M372" s="153" t="s">
        <v>1</v>
      </c>
      <c r="N372" s="154" t="s">
        <v>42</v>
      </c>
      <c r="O372" s="59"/>
      <c r="P372" s="155">
        <f>O372*H372</f>
        <v>0</v>
      </c>
      <c r="Q372" s="155">
        <v>0</v>
      </c>
      <c r="R372" s="155">
        <f>Q372*H372</f>
        <v>0</v>
      </c>
      <c r="S372" s="155">
        <v>0</v>
      </c>
      <c r="T372" s="156">
        <f>S372*H372</f>
        <v>0</v>
      </c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R372" s="157" t="s">
        <v>170</v>
      </c>
      <c r="AT372" s="157" t="s">
        <v>165</v>
      </c>
      <c r="AU372" s="157" t="s">
        <v>88</v>
      </c>
      <c r="AY372" s="18" t="s">
        <v>163</v>
      </c>
      <c r="BE372" s="158">
        <f>IF(N372="základní",J372,0)</f>
        <v>0</v>
      </c>
      <c r="BF372" s="158">
        <f>IF(N372="snížená",J372,0)</f>
        <v>0</v>
      </c>
      <c r="BG372" s="158">
        <f>IF(N372="zákl. přenesená",J372,0)</f>
        <v>0</v>
      </c>
      <c r="BH372" s="158">
        <f>IF(N372="sníž. přenesená",J372,0)</f>
        <v>0</v>
      </c>
      <c r="BI372" s="158">
        <f>IF(N372="nulová",J372,0)</f>
        <v>0</v>
      </c>
      <c r="BJ372" s="18" t="s">
        <v>85</v>
      </c>
      <c r="BK372" s="158">
        <f>ROUND(I372*H372,2)</f>
        <v>0</v>
      </c>
      <c r="BL372" s="18" t="s">
        <v>170</v>
      </c>
      <c r="BM372" s="157" t="s">
        <v>678</v>
      </c>
    </row>
    <row r="373" spans="1:65" s="13" customFormat="1" ht="11.25">
      <c r="B373" s="159"/>
      <c r="D373" s="160" t="s">
        <v>172</v>
      </c>
      <c r="E373" s="161" t="s">
        <v>1</v>
      </c>
      <c r="F373" s="162" t="s">
        <v>565</v>
      </c>
      <c r="H373" s="163">
        <v>17.8</v>
      </c>
      <c r="I373" s="164"/>
      <c r="L373" s="159"/>
      <c r="M373" s="165"/>
      <c r="N373" s="166"/>
      <c r="O373" s="166"/>
      <c r="P373" s="166"/>
      <c r="Q373" s="166"/>
      <c r="R373" s="166"/>
      <c r="S373" s="166"/>
      <c r="T373" s="167"/>
      <c r="AT373" s="161" t="s">
        <v>172</v>
      </c>
      <c r="AU373" s="161" t="s">
        <v>88</v>
      </c>
      <c r="AV373" s="13" t="s">
        <v>88</v>
      </c>
      <c r="AW373" s="13" t="s">
        <v>32</v>
      </c>
      <c r="AX373" s="13" t="s">
        <v>85</v>
      </c>
      <c r="AY373" s="161" t="s">
        <v>163</v>
      </c>
    </row>
    <row r="374" spans="1:65" s="2" customFormat="1" ht="14.45" customHeight="1">
      <c r="A374" s="33"/>
      <c r="B374" s="145"/>
      <c r="C374" s="146" t="s">
        <v>679</v>
      </c>
      <c r="D374" s="146" t="s">
        <v>165</v>
      </c>
      <c r="E374" s="147" t="s">
        <v>680</v>
      </c>
      <c r="F374" s="148" t="s">
        <v>681</v>
      </c>
      <c r="G374" s="149" t="s">
        <v>521</v>
      </c>
      <c r="H374" s="150">
        <v>1</v>
      </c>
      <c r="I374" s="151"/>
      <c r="J374" s="152">
        <f>ROUND(I374*H374,2)</f>
        <v>0</v>
      </c>
      <c r="K374" s="148" t="s">
        <v>221</v>
      </c>
      <c r="L374" s="34"/>
      <c r="M374" s="153" t="s">
        <v>1</v>
      </c>
      <c r="N374" s="154" t="s">
        <v>42</v>
      </c>
      <c r="O374" s="59"/>
      <c r="P374" s="155">
        <f>O374*H374</f>
        <v>0</v>
      </c>
      <c r="Q374" s="155">
        <v>0</v>
      </c>
      <c r="R374" s="155">
        <f>Q374*H374</f>
        <v>0</v>
      </c>
      <c r="S374" s="155">
        <v>0</v>
      </c>
      <c r="T374" s="156">
        <f>S374*H374</f>
        <v>0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57" t="s">
        <v>170</v>
      </c>
      <c r="AT374" s="157" t="s">
        <v>165</v>
      </c>
      <c r="AU374" s="157" t="s">
        <v>88</v>
      </c>
      <c r="AY374" s="18" t="s">
        <v>163</v>
      </c>
      <c r="BE374" s="158">
        <f>IF(N374="základní",J374,0)</f>
        <v>0</v>
      </c>
      <c r="BF374" s="158">
        <f>IF(N374="snížená",J374,0)</f>
        <v>0</v>
      </c>
      <c r="BG374" s="158">
        <f>IF(N374="zákl. přenesená",J374,0)</f>
        <v>0</v>
      </c>
      <c r="BH374" s="158">
        <f>IF(N374="sníž. přenesená",J374,0)</f>
        <v>0</v>
      </c>
      <c r="BI374" s="158">
        <f>IF(N374="nulová",J374,0)</f>
        <v>0</v>
      </c>
      <c r="BJ374" s="18" t="s">
        <v>85</v>
      </c>
      <c r="BK374" s="158">
        <f>ROUND(I374*H374,2)</f>
        <v>0</v>
      </c>
      <c r="BL374" s="18" t="s">
        <v>170</v>
      </c>
      <c r="BM374" s="157" t="s">
        <v>522</v>
      </c>
    </row>
    <row r="375" spans="1:65" s="13" customFormat="1" ht="11.25">
      <c r="B375" s="159"/>
      <c r="D375" s="160" t="s">
        <v>172</v>
      </c>
      <c r="E375" s="161" t="s">
        <v>1</v>
      </c>
      <c r="F375" s="162" t="s">
        <v>682</v>
      </c>
      <c r="H375" s="163">
        <v>1</v>
      </c>
      <c r="I375" s="164"/>
      <c r="L375" s="159"/>
      <c r="M375" s="165"/>
      <c r="N375" s="166"/>
      <c r="O375" s="166"/>
      <c r="P375" s="166"/>
      <c r="Q375" s="166"/>
      <c r="R375" s="166"/>
      <c r="S375" s="166"/>
      <c r="T375" s="167"/>
      <c r="AT375" s="161" t="s">
        <v>172</v>
      </c>
      <c r="AU375" s="161" t="s">
        <v>88</v>
      </c>
      <c r="AV375" s="13" t="s">
        <v>88</v>
      </c>
      <c r="AW375" s="13" t="s">
        <v>32</v>
      </c>
      <c r="AX375" s="13" t="s">
        <v>85</v>
      </c>
      <c r="AY375" s="161" t="s">
        <v>163</v>
      </c>
    </row>
    <row r="376" spans="1:65" s="2" customFormat="1" ht="14.45" customHeight="1">
      <c r="A376" s="33"/>
      <c r="B376" s="145"/>
      <c r="C376" s="146" t="s">
        <v>683</v>
      </c>
      <c r="D376" s="146" t="s">
        <v>165</v>
      </c>
      <c r="E376" s="147" t="s">
        <v>525</v>
      </c>
      <c r="F376" s="148" t="s">
        <v>526</v>
      </c>
      <c r="G376" s="149" t="s">
        <v>521</v>
      </c>
      <c r="H376" s="150">
        <v>1</v>
      </c>
      <c r="I376" s="151"/>
      <c r="J376" s="152">
        <f>ROUND(I376*H376,2)</f>
        <v>0</v>
      </c>
      <c r="K376" s="148" t="s">
        <v>221</v>
      </c>
      <c r="L376" s="34"/>
      <c r="M376" s="153" t="s">
        <v>1</v>
      </c>
      <c r="N376" s="154" t="s">
        <v>42</v>
      </c>
      <c r="O376" s="59"/>
      <c r="P376" s="155">
        <f>O376*H376</f>
        <v>0</v>
      </c>
      <c r="Q376" s="155">
        <v>0</v>
      </c>
      <c r="R376" s="155">
        <f>Q376*H376</f>
        <v>0</v>
      </c>
      <c r="S376" s="155">
        <v>0</v>
      </c>
      <c r="T376" s="156">
        <f>S376*H376</f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157" t="s">
        <v>170</v>
      </c>
      <c r="AT376" s="157" t="s">
        <v>165</v>
      </c>
      <c r="AU376" s="157" t="s">
        <v>88</v>
      </c>
      <c r="AY376" s="18" t="s">
        <v>163</v>
      </c>
      <c r="BE376" s="158">
        <f>IF(N376="základní",J376,0)</f>
        <v>0</v>
      </c>
      <c r="BF376" s="158">
        <f>IF(N376="snížená",J376,0)</f>
        <v>0</v>
      </c>
      <c r="BG376" s="158">
        <f>IF(N376="zákl. přenesená",J376,0)</f>
        <v>0</v>
      </c>
      <c r="BH376" s="158">
        <f>IF(N376="sníž. přenesená",J376,0)</f>
        <v>0</v>
      </c>
      <c r="BI376" s="158">
        <f>IF(N376="nulová",J376,0)</f>
        <v>0</v>
      </c>
      <c r="BJ376" s="18" t="s">
        <v>85</v>
      </c>
      <c r="BK376" s="158">
        <f>ROUND(I376*H376,2)</f>
        <v>0</v>
      </c>
      <c r="BL376" s="18" t="s">
        <v>170</v>
      </c>
      <c r="BM376" s="157" t="s">
        <v>527</v>
      </c>
    </row>
    <row r="377" spans="1:65" s="13" customFormat="1" ht="11.25">
      <c r="B377" s="159"/>
      <c r="D377" s="160" t="s">
        <v>172</v>
      </c>
      <c r="E377" s="161" t="s">
        <v>1</v>
      </c>
      <c r="F377" s="162" t="s">
        <v>684</v>
      </c>
      <c r="H377" s="163">
        <v>1</v>
      </c>
      <c r="I377" s="164"/>
      <c r="L377" s="159"/>
      <c r="M377" s="165"/>
      <c r="N377" s="166"/>
      <c r="O377" s="166"/>
      <c r="P377" s="166"/>
      <c r="Q377" s="166"/>
      <c r="R377" s="166"/>
      <c r="S377" s="166"/>
      <c r="T377" s="167"/>
      <c r="AT377" s="161" t="s">
        <v>172</v>
      </c>
      <c r="AU377" s="161" t="s">
        <v>88</v>
      </c>
      <c r="AV377" s="13" t="s">
        <v>88</v>
      </c>
      <c r="AW377" s="13" t="s">
        <v>32</v>
      </c>
      <c r="AX377" s="13" t="s">
        <v>85</v>
      </c>
      <c r="AY377" s="161" t="s">
        <v>163</v>
      </c>
    </row>
    <row r="378" spans="1:65" s="2" customFormat="1" ht="14.45" customHeight="1">
      <c r="A378" s="33"/>
      <c r="B378" s="145"/>
      <c r="C378" s="146" t="s">
        <v>685</v>
      </c>
      <c r="D378" s="146" t="s">
        <v>165</v>
      </c>
      <c r="E378" s="147" t="s">
        <v>530</v>
      </c>
      <c r="F378" s="148" t="s">
        <v>531</v>
      </c>
      <c r="G378" s="149" t="s">
        <v>521</v>
      </c>
      <c r="H378" s="150">
        <v>1</v>
      </c>
      <c r="I378" s="151"/>
      <c r="J378" s="152">
        <f>ROUND(I378*H378,2)</f>
        <v>0</v>
      </c>
      <c r="K378" s="148" t="s">
        <v>221</v>
      </c>
      <c r="L378" s="34"/>
      <c r="M378" s="153" t="s">
        <v>1</v>
      </c>
      <c r="N378" s="154" t="s">
        <v>42</v>
      </c>
      <c r="O378" s="59"/>
      <c r="P378" s="155">
        <f>O378*H378</f>
        <v>0</v>
      </c>
      <c r="Q378" s="155">
        <v>0</v>
      </c>
      <c r="R378" s="155">
        <f>Q378*H378</f>
        <v>0</v>
      </c>
      <c r="S378" s="155">
        <v>0</v>
      </c>
      <c r="T378" s="156">
        <f>S378*H378</f>
        <v>0</v>
      </c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R378" s="157" t="s">
        <v>170</v>
      </c>
      <c r="AT378" s="157" t="s">
        <v>165</v>
      </c>
      <c r="AU378" s="157" t="s">
        <v>88</v>
      </c>
      <c r="AY378" s="18" t="s">
        <v>163</v>
      </c>
      <c r="BE378" s="158">
        <f>IF(N378="základní",J378,0)</f>
        <v>0</v>
      </c>
      <c r="BF378" s="158">
        <f>IF(N378="snížená",J378,0)</f>
        <v>0</v>
      </c>
      <c r="BG378" s="158">
        <f>IF(N378="zákl. přenesená",J378,0)</f>
        <v>0</v>
      </c>
      <c r="BH378" s="158">
        <f>IF(N378="sníž. přenesená",J378,0)</f>
        <v>0</v>
      </c>
      <c r="BI378" s="158">
        <f>IF(N378="nulová",J378,0)</f>
        <v>0</v>
      </c>
      <c r="BJ378" s="18" t="s">
        <v>85</v>
      </c>
      <c r="BK378" s="158">
        <f>ROUND(I378*H378,2)</f>
        <v>0</v>
      </c>
      <c r="BL378" s="18" t="s">
        <v>170</v>
      </c>
      <c r="BM378" s="157" t="s">
        <v>532</v>
      </c>
    </row>
    <row r="379" spans="1:65" s="13" customFormat="1" ht="11.25">
      <c r="B379" s="159"/>
      <c r="D379" s="160" t="s">
        <v>172</v>
      </c>
      <c r="E379" s="161" t="s">
        <v>1</v>
      </c>
      <c r="F379" s="162" t="s">
        <v>686</v>
      </c>
      <c r="H379" s="163">
        <v>1</v>
      </c>
      <c r="I379" s="164"/>
      <c r="L379" s="159"/>
      <c r="M379" s="165"/>
      <c r="N379" s="166"/>
      <c r="O379" s="166"/>
      <c r="P379" s="166"/>
      <c r="Q379" s="166"/>
      <c r="R379" s="166"/>
      <c r="S379" s="166"/>
      <c r="T379" s="167"/>
      <c r="AT379" s="161" t="s">
        <v>172</v>
      </c>
      <c r="AU379" s="161" t="s">
        <v>88</v>
      </c>
      <c r="AV379" s="13" t="s">
        <v>88</v>
      </c>
      <c r="AW379" s="13" t="s">
        <v>32</v>
      </c>
      <c r="AX379" s="13" t="s">
        <v>85</v>
      </c>
      <c r="AY379" s="161" t="s">
        <v>163</v>
      </c>
    </row>
    <row r="380" spans="1:65" s="2" customFormat="1" ht="14.45" customHeight="1">
      <c r="A380" s="33"/>
      <c r="B380" s="145"/>
      <c r="C380" s="146" t="s">
        <v>687</v>
      </c>
      <c r="D380" s="146" t="s">
        <v>165</v>
      </c>
      <c r="E380" s="147" t="s">
        <v>688</v>
      </c>
      <c r="F380" s="148" t="s">
        <v>689</v>
      </c>
      <c r="G380" s="149" t="s">
        <v>521</v>
      </c>
      <c r="H380" s="150">
        <v>38</v>
      </c>
      <c r="I380" s="151"/>
      <c r="J380" s="152">
        <f>ROUND(I380*H380,2)</f>
        <v>0</v>
      </c>
      <c r="K380" s="148" t="s">
        <v>169</v>
      </c>
      <c r="L380" s="34"/>
      <c r="M380" s="153" t="s">
        <v>1</v>
      </c>
      <c r="N380" s="154" t="s">
        <v>42</v>
      </c>
      <c r="O380" s="59"/>
      <c r="P380" s="155">
        <f>O380*H380</f>
        <v>0</v>
      </c>
      <c r="Q380" s="155">
        <v>4.0000000000000002E-4</v>
      </c>
      <c r="R380" s="155">
        <f>Q380*H380</f>
        <v>1.52E-2</v>
      </c>
      <c r="S380" s="155">
        <v>0</v>
      </c>
      <c r="T380" s="156">
        <f>S380*H380</f>
        <v>0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57" t="s">
        <v>170</v>
      </c>
      <c r="AT380" s="157" t="s">
        <v>165</v>
      </c>
      <c r="AU380" s="157" t="s">
        <v>88</v>
      </c>
      <c r="AY380" s="18" t="s">
        <v>163</v>
      </c>
      <c r="BE380" s="158">
        <f>IF(N380="základní",J380,0)</f>
        <v>0</v>
      </c>
      <c r="BF380" s="158">
        <f>IF(N380="snížená",J380,0)</f>
        <v>0</v>
      </c>
      <c r="BG380" s="158">
        <f>IF(N380="zákl. přenesená",J380,0)</f>
        <v>0</v>
      </c>
      <c r="BH380" s="158">
        <f>IF(N380="sníž. přenesená",J380,0)</f>
        <v>0</v>
      </c>
      <c r="BI380" s="158">
        <f>IF(N380="nulová",J380,0)</f>
        <v>0</v>
      </c>
      <c r="BJ380" s="18" t="s">
        <v>85</v>
      </c>
      <c r="BK380" s="158">
        <f>ROUND(I380*H380,2)</f>
        <v>0</v>
      </c>
      <c r="BL380" s="18" t="s">
        <v>170</v>
      </c>
      <c r="BM380" s="157" t="s">
        <v>690</v>
      </c>
    </row>
    <row r="381" spans="1:65" s="2" customFormat="1" ht="14.45" customHeight="1">
      <c r="A381" s="33"/>
      <c r="B381" s="145"/>
      <c r="C381" s="146" t="s">
        <v>691</v>
      </c>
      <c r="D381" s="146" t="s">
        <v>165</v>
      </c>
      <c r="E381" s="147" t="s">
        <v>692</v>
      </c>
      <c r="F381" s="148" t="s">
        <v>693</v>
      </c>
      <c r="G381" s="149" t="s">
        <v>521</v>
      </c>
      <c r="H381" s="150">
        <v>2</v>
      </c>
      <c r="I381" s="151"/>
      <c r="J381" s="152">
        <f>ROUND(I381*H381,2)</f>
        <v>0</v>
      </c>
      <c r="K381" s="148" t="s">
        <v>169</v>
      </c>
      <c r="L381" s="34"/>
      <c r="M381" s="153" t="s">
        <v>1</v>
      </c>
      <c r="N381" s="154" t="s">
        <v>42</v>
      </c>
      <c r="O381" s="59"/>
      <c r="P381" s="155">
        <f>O381*H381</f>
        <v>0</v>
      </c>
      <c r="Q381" s="155">
        <v>2.66E-3</v>
      </c>
      <c r="R381" s="155">
        <f>Q381*H381</f>
        <v>5.3200000000000001E-3</v>
      </c>
      <c r="S381" s="155">
        <v>0</v>
      </c>
      <c r="T381" s="156">
        <f>S381*H381</f>
        <v>0</v>
      </c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R381" s="157" t="s">
        <v>170</v>
      </c>
      <c r="AT381" s="157" t="s">
        <v>165</v>
      </c>
      <c r="AU381" s="157" t="s">
        <v>88</v>
      </c>
      <c r="AY381" s="18" t="s">
        <v>163</v>
      </c>
      <c r="BE381" s="158">
        <f>IF(N381="základní",J381,0)</f>
        <v>0</v>
      </c>
      <c r="BF381" s="158">
        <f>IF(N381="snížená",J381,0)</f>
        <v>0</v>
      </c>
      <c r="BG381" s="158">
        <f>IF(N381="zákl. přenesená",J381,0)</f>
        <v>0</v>
      </c>
      <c r="BH381" s="158">
        <f>IF(N381="sníž. přenesená",J381,0)</f>
        <v>0</v>
      </c>
      <c r="BI381" s="158">
        <f>IF(N381="nulová",J381,0)</f>
        <v>0</v>
      </c>
      <c r="BJ381" s="18" t="s">
        <v>85</v>
      </c>
      <c r="BK381" s="158">
        <f>ROUND(I381*H381,2)</f>
        <v>0</v>
      </c>
      <c r="BL381" s="18" t="s">
        <v>170</v>
      </c>
      <c r="BM381" s="157" t="s">
        <v>694</v>
      </c>
    </row>
    <row r="382" spans="1:65" s="12" customFormat="1" ht="22.9" customHeight="1">
      <c r="B382" s="132"/>
      <c r="D382" s="133" t="s">
        <v>76</v>
      </c>
      <c r="E382" s="143" t="s">
        <v>204</v>
      </c>
      <c r="F382" s="143" t="s">
        <v>695</v>
      </c>
      <c r="I382" s="135"/>
      <c r="J382" s="144">
        <f>BK382</f>
        <v>0</v>
      </c>
      <c r="L382" s="132"/>
      <c r="M382" s="137"/>
      <c r="N382" s="138"/>
      <c r="O382" s="138"/>
      <c r="P382" s="139">
        <f>P383</f>
        <v>0</v>
      </c>
      <c r="Q382" s="138"/>
      <c r="R382" s="139">
        <f>R383</f>
        <v>4.0079999999999998E-2</v>
      </c>
      <c r="S382" s="138"/>
      <c r="T382" s="140">
        <f>T383</f>
        <v>0</v>
      </c>
      <c r="AR382" s="133" t="s">
        <v>85</v>
      </c>
      <c r="AT382" s="141" t="s">
        <v>76</v>
      </c>
      <c r="AU382" s="141" t="s">
        <v>85</v>
      </c>
      <c r="AY382" s="133" t="s">
        <v>163</v>
      </c>
      <c r="BK382" s="142">
        <f>BK383</f>
        <v>0</v>
      </c>
    </row>
    <row r="383" spans="1:65" s="2" customFormat="1" ht="14.45" customHeight="1">
      <c r="A383" s="33"/>
      <c r="B383" s="145"/>
      <c r="C383" s="146" t="s">
        <v>696</v>
      </c>
      <c r="D383" s="146" t="s">
        <v>165</v>
      </c>
      <c r="E383" s="147" t="s">
        <v>697</v>
      </c>
      <c r="F383" s="148" t="s">
        <v>698</v>
      </c>
      <c r="G383" s="149" t="s">
        <v>521</v>
      </c>
      <c r="H383" s="150">
        <v>1</v>
      </c>
      <c r="I383" s="151"/>
      <c r="J383" s="152">
        <f>ROUND(I383*H383,2)</f>
        <v>0</v>
      </c>
      <c r="K383" s="148" t="s">
        <v>221</v>
      </c>
      <c r="L383" s="34"/>
      <c r="M383" s="153" t="s">
        <v>1</v>
      </c>
      <c r="N383" s="154" t="s">
        <v>42</v>
      </c>
      <c r="O383" s="59"/>
      <c r="P383" s="155">
        <f>O383*H383</f>
        <v>0</v>
      </c>
      <c r="Q383" s="155">
        <v>4.0079999999999998E-2</v>
      </c>
      <c r="R383" s="155">
        <f>Q383*H383</f>
        <v>4.0079999999999998E-2</v>
      </c>
      <c r="S383" s="155">
        <v>0</v>
      </c>
      <c r="T383" s="156">
        <f>S383*H383</f>
        <v>0</v>
      </c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R383" s="157" t="s">
        <v>170</v>
      </c>
      <c r="AT383" s="157" t="s">
        <v>165</v>
      </c>
      <c r="AU383" s="157" t="s">
        <v>88</v>
      </c>
      <c r="AY383" s="18" t="s">
        <v>163</v>
      </c>
      <c r="BE383" s="158">
        <f>IF(N383="základní",J383,0)</f>
        <v>0</v>
      </c>
      <c r="BF383" s="158">
        <f>IF(N383="snížená",J383,0)</f>
        <v>0</v>
      </c>
      <c r="BG383" s="158">
        <f>IF(N383="zákl. přenesená",J383,0)</f>
        <v>0</v>
      </c>
      <c r="BH383" s="158">
        <f>IF(N383="sníž. přenesená",J383,0)</f>
        <v>0</v>
      </c>
      <c r="BI383" s="158">
        <f>IF(N383="nulová",J383,0)</f>
        <v>0</v>
      </c>
      <c r="BJ383" s="18" t="s">
        <v>85</v>
      </c>
      <c r="BK383" s="158">
        <f>ROUND(I383*H383,2)</f>
        <v>0</v>
      </c>
      <c r="BL383" s="18" t="s">
        <v>170</v>
      </c>
      <c r="BM383" s="157" t="s">
        <v>699</v>
      </c>
    </row>
    <row r="384" spans="1:65" s="12" customFormat="1" ht="22.9" customHeight="1">
      <c r="B384" s="132"/>
      <c r="D384" s="133" t="s">
        <v>76</v>
      </c>
      <c r="E384" s="143" t="s">
        <v>536</v>
      </c>
      <c r="F384" s="143" t="s">
        <v>537</v>
      </c>
      <c r="I384" s="135"/>
      <c r="J384" s="144">
        <f>BK384</f>
        <v>0</v>
      </c>
      <c r="L384" s="132"/>
      <c r="M384" s="137"/>
      <c r="N384" s="138"/>
      <c r="O384" s="138"/>
      <c r="P384" s="139">
        <f>P385</f>
        <v>0</v>
      </c>
      <c r="Q384" s="138"/>
      <c r="R384" s="139">
        <f>R385</f>
        <v>0</v>
      </c>
      <c r="S384" s="138"/>
      <c r="T384" s="140">
        <f>T385</f>
        <v>0</v>
      </c>
      <c r="AR384" s="133" t="s">
        <v>85</v>
      </c>
      <c r="AT384" s="141" t="s">
        <v>76</v>
      </c>
      <c r="AU384" s="141" t="s">
        <v>85</v>
      </c>
      <c r="AY384" s="133" t="s">
        <v>163</v>
      </c>
      <c r="BK384" s="142">
        <f>BK385</f>
        <v>0</v>
      </c>
    </row>
    <row r="385" spans="1:65" s="2" customFormat="1" ht="14.45" customHeight="1">
      <c r="A385" s="33"/>
      <c r="B385" s="145"/>
      <c r="C385" s="146" t="s">
        <v>700</v>
      </c>
      <c r="D385" s="146" t="s">
        <v>165</v>
      </c>
      <c r="E385" s="147" t="s">
        <v>539</v>
      </c>
      <c r="F385" s="148" t="s">
        <v>540</v>
      </c>
      <c r="G385" s="149" t="s">
        <v>211</v>
      </c>
      <c r="H385" s="150">
        <v>34.801000000000002</v>
      </c>
      <c r="I385" s="151"/>
      <c r="J385" s="152">
        <f>ROUND(I385*H385,2)</f>
        <v>0</v>
      </c>
      <c r="K385" s="148" t="s">
        <v>169</v>
      </c>
      <c r="L385" s="34"/>
      <c r="M385" s="153" t="s">
        <v>1</v>
      </c>
      <c r="N385" s="154" t="s">
        <v>42</v>
      </c>
      <c r="O385" s="59"/>
      <c r="P385" s="155">
        <f>O385*H385</f>
        <v>0</v>
      </c>
      <c r="Q385" s="155">
        <v>0</v>
      </c>
      <c r="R385" s="155">
        <f>Q385*H385</f>
        <v>0</v>
      </c>
      <c r="S385" s="155">
        <v>0</v>
      </c>
      <c r="T385" s="156">
        <f>S385*H385</f>
        <v>0</v>
      </c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R385" s="157" t="s">
        <v>170</v>
      </c>
      <c r="AT385" s="157" t="s">
        <v>165</v>
      </c>
      <c r="AU385" s="157" t="s">
        <v>88</v>
      </c>
      <c r="AY385" s="18" t="s">
        <v>163</v>
      </c>
      <c r="BE385" s="158">
        <f>IF(N385="základní",J385,0)</f>
        <v>0</v>
      </c>
      <c r="BF385" s="158">
        <f>IF(N385="snížená",J385,0)</f>
        <v>0</v>
      </c>
      <c r="BG385" s="158">
        <f>IF(N385="zákl. přenesená",J385,0)</f>
        <v>0</v>
      </c>
      <c r="BH385" s="158">
        <f>IF(N385="sníž. přenesená",J385,0)</f>
        <v>0</v>
      </c>
      <c r="BI385" s="158">
        <f>IF(N385="nulová",J385,0)</f>
        <v>0</v>
      </c>
      <c r="BJ385" s="18" t="s">
        <v>85</v>
      </c>
      <c r="BK385" s="158">
        <f>ROUND(I385*H385,2)</f>
        <v>0</v>
      </c>
      <c r="BL385" s="18" t="s">
        <v>170</v>
      </c>
      <c r="BM385" s="157" t="s">
        <v>541</v>
      </c>
    </row>
    <row r="386" spans="1:65" s="12" customFormat="1" ht="25.9" customHeight="1">
      <c r="B386" s="132"/>
      <c r="D386" s="133" t="s">
        <v>76</v>
      </c>
      <c r="E386" s="134" t="s">
        <v>362</v>
      </c>
      <c r="F386" s="134" t="s">
        <v>542</v>
      </c>
      <c r="I386" s="135"/>
      <c r="J386" s="136">
        <f>BK386</f>
        <v>0</v>
      </c>
      <c r="L386" s="132"/>
      <c r="M386" s="137"/>
      <c r="N386" s="138"/>
      <c r="O386" s="138"/>
      <c r="P386" s="139">
        <f>P387</f>
        <v>0</v>
      </c>
      <c r="Q386" s="138"/>
      <c r="R386" s="139">
        <f>R387</f>
        <v>0.19419800000000001</v>
      </c>
      <c r="S386" s="138"/>
      <c r="T386" s="140">
        <f>T387</f>
        <v>0</v>
      </c>
      <c r="AR386" s="133" t="s">
        <v>177</v>
      </c>
      <c r="AT386" s="141" t="s">
        <v>76</v>
      </c>
      <c r="AU386" s="141" t="s">
        <v>77</v>
      </c>
      <c r="AY386" s="133" t="s">
        <v>163</v>
      </c>
      <c r="BK386" s="142">
        <f>BK387</f>
        <v>0</v>
      </c>
    </row>
    <row r="387" spans="1:65" s="12" customFormat="1" ht="22.9" customHeight="1">
      <c r="B387" s="132"/>
      <c r="D387" s="133" t="s">
        <v>76</v>
      </c>
      <c r="E387" s="143" t="s">
        <v>543</v>
      </c>
      <c r="F387" s="143" t="s">
        <v>544</v>
      </c>
      <c r="I387" s="135"/>
      <c r="J387" s="144">
        <f>BK387</f>
        <v>0</v>
      </c>
      <c r="L387" s="132"/>
      <c r="M387" s="137"/>
      <c r="N387" s="138"/>
      <c r="O387" s="138"/>
      <c r="P387" s="139">
        <f>SUM(P388:P395)</f>
        <v>0</v>
      </c>
      <c r="Q387" s="138"/>
      <c r="R387" s="139">
        <f>SUM(R388:R395)</f>
        <v>0.19419800000000001</v>
      </c>
      <c r="S387" s="138"/>
      <c r="T387" s="140">
        <f>SUM(T388:T395)</f>
        <v>0</v>
      </c>
      <c r="AR387" s="133" t="s">
        <v>177</v>
      </c>
      <c r="AT387" s="141" t="s">
        <v>76</v>
      </c>
      <c r="AU387" s="141" t="s">
        <v>85</v>
      </c>
      <c r="AY387" s="133" t="s">
        <v>163</v>
      </c>
      <c r="BK387" s="142">
        <f>SUM(BK388:BK395)</f>
        <v>0</v>
      </c>
    </row>
    <row r="388" spans="1:65" s="2" customFormat="1" ht="14.45" customHeight="1">
      <c r="A388" s="33"/>
      <c r="B388" s="145"/>
      <c r="C388" s="146" t="s">
        <v>701</v>
      </c>
      <c r="D388" s="146" t="s">
        <v>165</v>
      </c>
      <c r="E388" s="147" t="s">
        <v>546</v>
      </c>
      <c r="F388" s="148" t="s">
        <v>547</v>
      </c>
      <c r="G388" s="149" t="s">
        <v>168</v>
      </c>
      <c r="H388" s="150">
        <v>2.2000000000000002</v>
      </c>
      <c r="I388" s="151"/>
      <c r="J388" s="152">
        <f>ROUND(I388*H388,2)</f>
        <v>0</v>
      </c>
      <c r="K388" s="148" t="s">
        <v>169</v>
      </c>
      <c r="L388" s="34"/>
      <c r="M388" s="153" t="s">
        <v>1</v>
      </c>
      <c r="N388" s="154" t="s">
        <v>42</v>
      </c>
      <c r="O388" s="59"/>
      <c r="P388" s="155">
        <f>O388*H388</f>
        <v>0</v>
      </c>
      <c r="Q388" s="155">
        <v>9.0000000000000006E-5</v>
      </c>
      <c r="R388" s="155">
        <f>Q388*H388</f>
        <v>1.9800000000000002E-4</v>
      </c>
      <c r="S388" s="155">
        <v>0</v>
      </c>
      <c r="T388" s="156">
        <f>S388*H388</f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157" t="s">
        <v>524</v>
      </c>
      <c r="AT388" s="157" t="s">
        <v>165</v>
      </c>
      <c r="AU388" s="157" t="s">
        <v>88</v>
      </c>
      <c r="AY388" s="18" t="s">
        <v>163</v>
      </c>
      <c r="BE388" s="158">
        <f>IF(N388="základní",J388,0)</f>
        <v>0</v>
      </c>
      <c r="BF388" s="158">
        <f>IF(N388="snížená",J388,0)</f>
        <v>0</v>
      </c>
      <c r="BG388" s="158">
        <f>IF(N388="zákl. přenesená",J388,0)</f>
        <v>0</v>
      </c>
      <c r="BH388" s="158">
        <f>IF(N388="sníž. přenesená",J388,0)</f>
        <v>0</v>
      </c>
      <c r="BI388" s="158">
        <f>IF(N388="nulová",J388,0)</f>
        <v>0</v>
      </c>
      <c r="BJ388" s="18" t="s">
        <v>85</v>
      </c>
      <c r="BK388" s="158">
        <f>ROUND(I388*H388,2)</f>
        <v>0</v>
      </c>
      <c r="BL388" s="18" t="s">
        <v>524</v>
      </c>
      <c r="BM388" s="157" t="s">
        <v>548</v>
      </c>
    </row>
    <row r="389" spans="1:65" s="15" customFormat="1" ht="11.25">
      <c r="B389" s="176"/>
      <c r="D389" s="160" t="s">
        <v>172</v>
      </c>
      <c r="E389" s="177" t="s">
        <v>1</v>
      </c>
      <c r="F389" s="178" t="s">
        <v>549</v>
      </c>
      <c r="H389" s="177" t="s">
        <v>1</v>
      </c>
      <c r="I389" s="179"/>
      <c r="L389" s="176"/>
      <c r="M389" s="180"/>
      <c r="N389" s="181"/>
      <c r="O389" s="181"/>
      <c r="P389" s="181"/>
      <c r="Q389" s="181"/>
      <c r="R389" s="181"/>
      <c r="S389" s="181"/>
      <c r="T389" s="182"/>
      <c r="AT389" s="177" t="s">
        <v>172</v>
      </c>
      <c r="AU389" s="177" t="s">
        <v>88</v>
      </c>
      <c r="AV389" s="15" t="s">
        <v>85</v>
      </c>
      <c r="AW389" s="15" t="s">
        <v>32</v>
      </c>
      <c r="AX389" s="15" t="s">
        <v>77</v>
      </c>
      <c r="AY389" s="177" t="s">
        <v>163</v>
      </c>
    </row>
    <row r="390" spans="1:65" s="13" customFormat="1" ht="11.25">
      <c r="B390" s="159"/>
      <c r="D390" s="160" t="s">
        <v>172</v>
      </c>
      <c r="E390" s="161" t="s">
        <v>1</v>
      </c>
      <c r="F390" s="162" t="s">
        <v>550</v>
      </c>
      <c r="H390" s="163">
        <v>1.1000000000000001</v>
      </c>
      <c r="I390" s="164"/>
      <c r="L390" s="159"/>
      <c r="M390" s="165"/>
      <c r="N390" s="166"/>
      <c r="O390" s="166"/>
      <c r="P390" s="166"/>
      <c r="Q390" s="166"/>
      <c r="R390" s="166"/>
      <c r="S390" s="166"/>
      <c r="T390" s="167"/>
      <c r="AT390" s="161" t="s">
        <v>172</v>
      </c>
      <c r="AU390" s="161" t="s">
        <v>88</v>
      </c>
      <c r="AV390" s="13" t="s">
        <v>88</v>
      </c>
      <c r="AW390" s="13" t="s">
        <v>32</v>
      </c>
      <c r="AX390" s="13" t="s">
        <v>77</v>
      </c>
      <c r="AY390" s="161" t="s">
        <v>163</v>
      </c>
    </row>
    <row r="391" spans="1:65" s="13" customFormat="1" ht="11.25">
      <c r="B391" s="159"/>
      <c r="D391" s="160" t="s">
        <v>172</v>
      </c>
      <c r="E391" s="161" t="s">
        <v>1</v>
      </c>
      <c r="F391" s="162" t="s">
        <v>702</v>
      </c>
      <c r="H391" s="163">
        <v>1.1000000000000001</v>
      </c>
      <c r="I391" s="164"/>
      <c r="L391" s="159"/>
      <c r="M391" s="165"/>
      <c r="N391" s="166"/>
      <c r="O391" s="166"/>
      <c r="P391" s="166"/>
      <c r="Q391" s="166"/>
      <c r="R391" s="166"/>
      <c r="S391" s="166"/>
      <c r="T391" s="167"/>
      <c r="AT391" s="161" t="s">
        <v>172</v>
      </c>
      <c r="AU391" s="161" t="s">
        <v>88</v>
      </c>
      <c r="AV391" s="13" t="s">
        <v>88</v>
      </c>
      <c r="AW391" s="13" t="s">
        <v>32</v>
      </c>
      <c r="AX391" s="13" t="s">
        <v>77</v>
      </c>
      <c r="AY391" s="161" t="s">
        <v>163</v>
      </c>
    </row>
    <row r="392" spans="1:65" s="14" customFormat="1" ht="11.25">
      <c r="B392" s="168"/>
      <c r="D392" s="160" t="s">
        <v>172</v>
      </c>
      <c r="E392" s="169" t="s">
        <v>1</v>
      </c>
      <c r="F392" s="170" t="s">
        <v>173</v>
      </c>
      <c r="H392" s="171">
        <v>2.2000000000000002</v>
      </c>
      <c r="I392" s="172"/>
      <c r="L392" s="168"/>
      <c r="M392" s="173"/>
      <c r="N392" s="174"/>
      <c r="O392" s="174"/>
      <c r="P392" s="174"/>
      <c r="Q392" s="174"/>
      <c r="R392" s="174"/>
      <c r="S392" s="174"/>
      <c r="T392" s="175"/>
      <c r="AT392" s="169" t="s">
        <v>172</v>
      </c>
      <c r="AU392" s="169" t="s">
        <v>88</v>
      </c>
      <c r="AV392" s="14" t="s">
        <v>170</v>
      </c>
      <c r="AW392" s="14" t="s">
        <v>32</v>
      </c>
      <c r="AX392" s="14" t="s">
        <v>85</v>
      </c>
      <c r="AY392" s="169" t="s">
        <v>163</v>
      </c>
    </row>
    <row r="393" spans="1:65" s="2" customFormat="1" ht="14.45" customHeight="1">
      <c r="A393" s="33"/>
      <c r="B393" s="145"/>
      <c r="C393" s="146" t="s">
        <v>703</v>
      </c>
      <c r="D393" s="146" t="s">
        <v>165</v>
      </c>
      <c r="E393" s="147" t="s">
        <v>552</v>
      </c>
      <c r="F393" s="148" t="s">
        <v>553</v>
      </c>
      <c r="G393" s="149" t="s">
        <v>521</v>
      </c>
      <c r="H393" s="150">
        <v>1</v>
      </c>
      <c r="I393" s="151"/>
      <c r="J393" s="152">
        <f>ROUND(I393*H393,2)</f>
        <v>0</v>
      </c>
      <c r="K393" s="148" t="s">
        <v>169</v>
      </c>
      <c r="L393" s="34"/>
      <c r="M393" s="153" t="s">
        <v>1</v>
      </c>
      <c r="N393" s="154" t="s">
        <v>42</v>
      </c>
      <c r="O393" s="59"/>
      <c r="P393" s="155">
        <f>O393*H393</f>
        <v>0</v>
      </c>
      <c r="Q393" s="155">
        <v>0.19400000000000001</v>
      </c>
      <c r="R393" s="155">
        <f>Q393*H393</f>
        <v>0.19400000000000001</v>
      </c>
      <c r="S393" s="155">
        <v>0</v>
      </c>
      <c r="T393" s="156">
        <f>S393*H393</f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57" t="s">
        <v>524</v>
      </c>
      <c r="AT393" s="157" t="s">
        <v>165</v>
      </c>
      <c r="AU393" s="157" t="s">
        <v>88</v>
      </c>
      <c r="AY393" s="18" t="s">
        <v>163</v>
      </c>
      <c r="BE393" s="158">
        <f>IF(N393="základní",J393,0)</f>
        <v>0</v>
      </c>
      <c r="BF393" s="158">
        <f>IF(N393="snížená",J393,0)</f>
        <v>0</v>
      </c>
      <c r="BG393" s="158">
        <f>IF(N393="zákl. přenesená",J393,0)</f>
        <v>0</v>
      </c>
      <c r="BH393" s="158">
        <f>IF(N393="sníž. přenesená",J393,0)</f>
        <v>0</v>
      </c>
      <c r="BI393" s="158">
        <f>IF(N393="nulová",J393,0)</f>
        <v>0</v>
      </c>
      <c r="BJ393" s="18" t="s">
        <v>85</v>
      </c>
      <c r="BK393" s="158">
        <f>ROUND(I393*H393,2)</f>
        <v>0</v>
      </c>
      <c r="BL393" s="18" t="s">
        <v>524</v>
      </c>
      <c r="BM393" s="157" t="s">
        <v>704</v>
      </c>
    </row>
    <row r="394" spans="1:65" s="15" customFormat="1" ht="11.25">
      <c r="B394" s="176"/>
      <c r="D394" s="160" t="s">
        <v>172</v>
      </c>
      <c r="E394" s="177" t="s">
        <v>1</v>
      </c>
      <c r="F394" s="178" t="s">
        <v>549</v>
      </c>
      <c r="H394" s="177" t="s">
        <v>1</v>
      </c>
      <c r="I394" s="179"/>
      <c r="L394" s="176"/>
      <c r="M394" s="180"/>
      <c r="N394" s="181"/>
      <c r="O394" s="181"/>
      <c r="P394" s="181"/>
      <c r="Q394" s="181"/>
      <c r="R394" s="181"/>
      <c r="S394" s="181"/>
      <c r="T394" s="182"/>
      <c r="AT394" s="177" t="s">
        <v>172</v>
      </c>
      <c r="AU394" s="177" t="s">
        <v>88</v>
      </c>
      <c r="AV394" s="15" t="s">
        <v>85</v>
      </c>
      <c r="AW394" s="15" t="s">
        <v>32</v>
      </c>
      <c r="AX394" s="15" t="s">
        <v>77</v>
      </c>
      <c r="AY394" s="177" t="s">
        <v>163</v>
      </c>
    </row>
    <row r="395" spans="1:65" s="13" customFormat="1" ht="11.25">
      <c r="B395" s="159"/>
      <c r="D395" s="160" t="s">
        <v>172</v>
      </c>
      <c r="E395" s="161" t="s">
        <v>1</v>
      </c>
      <c r="F395" s="162" t="s">
        <v>555</v>
      </c>
      <c r="H395" s="163">
        <v>1</v>
      </c>
      <c r="I395" s="164"/>
      <c r="L395" s="159"/>
      <c r="M395" s="201"/>
      <c r="N395" s="202"/>
      <c r="O395" s="202"/>
      <c r="P395" s="202"/>
      <c r="Q395" s="202"/>
      <c r="R395" s="202"/>
      <c r="S395" s="202"/>
      <c r="T395" s="203"/>
      <c r="AT395" s="161" t="s">
        <v>172</v>
      </c>
      <c r="AU395" s="161" t="s">
        <v>88</v>
      </c>
      <c r="AV395" s="13" t="s">
        <v>88</v>
      </c>
      <c r="AW395" s="13" t="s">
        <v>32</v>
      </c>
      <c r="AX395" s="13" t="s">
        <v>85</v>
      </c>
      <c r="AY395" s="161" t="s">
        <v>163</v>
      </c>
    </row>
    <row r="396" spans="1:65" s="2" customFormat="1" ht="6.95" customHeight="1">
      <c r="A396" s="33"/>
      <c r="B396" s="48"/>
      <c r="C396" s="49"/>
      <c r="D396" s="49"/>
      <c r="E396" s="49"/>
      <c r="F396" s="49"/>
      <c r="G396" s="49"/>
      <c r="H396" s="49"/>
      <c r="I396" s="49"/>
      <c r="J396" s="49"/>
      <c r="K396" s="49"/>
      <c r="L396" s="34"/>
      <c r="M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</row>
  </sheetData>
  <autoFilter ref="C124:K395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rintOptions horizontalCentered="1"/>
  <pageMargins left="0.39370078740157483" right="0.39370078740157483" top="0.39370078740157483" bottom="0.39370078740157483" header="0" footer="0"/>
  <pageSetup paperSize="9" scale="85" fitToHeight="100" orientation="landscape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BM13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7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8" t="s">
        <v>94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88</v>
      </c>
    </row>
    <row r="4" spans="1:46" s="1" customFormat="1" ht="24.95" customHeight="1">
      <c r="B4" s="21"/>
      <c r="D4" s="22" t="s">
        <v>99</v>
      </c>
      <c r="L4" s="21"/>
      <c r="M4" s="95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16</v>
      </c>
      <c r="L6" s="21"/>
    </row>
    <row r="7" spans="1:46" s="1" customFormat="1" ht="16.5" customHeight="1">
      <c r="B7" s="21"/>
      <c r="E7" s="248" t="str">
        <f>'Rekapitulace stavby'!K6</f>
        <v>PRODLOUŽENÍ KANALIZAČNÍ STOKYAF-1, UL. TYRŠOVA  V ÚJEZDĚ U BRNA</v>
      </c>
      <c r="F7" s="249"/>
      <c r="G7" s="249"/>
      <c r="H7" s="249"/>
      <c r="L7" s="21"/>
    </row>
    <row r="8" spans="1:46" s="2" customFormat="1" ht="12" customHeight="1">
      <c r="A8" s="33"/>
      <c r="B8" s="34"/>
      <c r="C8" s="33"/>
      <c r="D8" s="28" t="s">
        <v>108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28" t="s">
        <v>705</v>
      </c>
      <c r="F9" s="250"/>
      <c r="G9" s="250"/>
      <c r="H9" s="250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18</v>
      </c>
      <c r="E11" s="33"/>
      <c r="F11" s="26" t="s">
        <v>1</v>
      </c>
      <c r="G11" s="33"/>
      <c r="H11" s="33"/>
      <c r="I11" s="28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6" t="str">
        <f>'Rekapitulace stavby'!AN8</f>
        <v>16. 10. 2020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1" t="str">
        <f>'Rekapitulace stavby'!E14</f>
        <v>Vyplň údaj</v>
      </c>
      <c r="F18" s="212"/>
      <c r="G18" s="212"/>
      <c r="H18" s="212"/>
      <c r="I18" s="28" t="s">
        <v>27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27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27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6"/>
      <c r="B27" s="97"/>
      <c r="C27" s="96"/>
      <c r="D27" s="96"/>
      <c r="E27" s="217" t="s">
        <v>1</v>
      </c>
      <c r="F27" s="217"/>
      <c r="G27" s="217"/>
      <c r="H27" s="217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9" t="s">
        <v>37</v>
      </c>
      <c r="E30" s="33"/>
      <c r="F30" s="33"/>
      <c r="G30" s="33"/>
      <c r="H30" s="33"/>
      <c r="I30" s="33"/>
      <c r="J30" s="72">
        <f>ROUND(J117,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37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0" t="s">
        <v>41</v>
      </c>
      <c r="E33" s="28" t="s">
        <v>42</v>
      </c>
      <c r="F33" s="101">
        <f>ROUND((SUM(BE117:BE138)),  2)</f>
        <v>0</v>
      </c>
      <c r="G33" s="33"/>
      <c r="H33" s="33"/>
      <c r="I33" s="102">
        <v>0.21</v>
      </c>
      <c r="J33" s="101">
        <f>ROUND(((SUM(BE117:BE138))*I33),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43</v>
      </c>
      <c r="F34" s="101">
        <f>ROUND((SUM(BF117:BF138)),  2)</f>
        <v>0</v>
      </c>
      <c r="G34" s="33"/>
      <c r="H34" s="33"/>
      <c r="I34" s="102">
        <v>0.1</v>
      </c>
      <c r="J34" s="101">
        <f>ROUND(((SUM(BF117:BF138))*I34),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44</v>
      </c>
      <c r="F35" s="101">
        <f>ROUND((SUM(BG117:BG138)),  2)</f>
        <v>0</v>
      </c>
      <c r="G35" s="33"/>
      <c r="H35" s="33"/>
      <c r="I35" s="102">
        <v>0.21</v>
      </c>
      <c r="J35" s="101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45</v>
      </c>
      <c r="F36" s="101">
        <f>ROUND((SUM(BH117:BH138)),  2)</f>
        <v>0</v>
      </c>
      <c r="G36" s="33"/>
      <c r="H36" s="33"/>
      <c r="I36" s="102">
        <v>0.1</v>
      </c>
      <c r="J36" s="101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46</v>
      </c>
      <c r="F37" s="101">
        <f>ROUND((SUM(BI117:BI138)),  2)</f>
        <v>0</v>
      </c>
      <c r="G37" s="33"/>
      <c r="H37" s="33"/>
      <c r="I37" s="102">
        <v>0</v>
      </c>
      <c r="J37" s="101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3"/>
      <c r="D39" s="104" t="s">
        <v>47</v>
      </c>
      <c r="E39" s="61"/>
      <c r="F39" s="61"/>
      <c r="G39" s="105" t="s">
        <v>48</v>
      </c>
      <c r="H39" s="106" t="s">
        <v>49</v>
      </c>
      <c r="I39" s="61"/>
      <c r="J39" s="107">
        <f>SUM(J30:J37)</f>
        <v>0</v>
      </c>
      <c r="K39" s="108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52</v>
      </c>
      <c r="E61" s="36"/>
      <c r="F61" s="109" t="s">
        <v>53</v>
      </c>
      <c r="G61" s="46" t="s">
        <v>52</v>
      </c>
      <c r="H61" s="36"/>
      <c r="I61" s="36"/>
      <c r="J61" s="110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52</v>
      </c>
      <c r="E76" s="36"/>
      <c r="F76" s="109" t="s">
        <v>53</v>
      </c>
      <c r="G76" s="46" t="s">
        <v>52</v>
      </c>
      <c r="H76" s="36"/>
      <c r="I76" s="36"/>
      <c r="J76" s="110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135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48" t="str">
        <f>E7</f>
        <v>PRODLOUŽENÍ KANALIZAČNÍ STOKYAF-1, UL. TYRŠOVA  V ÚJEZDĚ U BRNA</v>
      </c>
      <c r="F85" s="249"/>
      <c r="G85" s="249"/>
      <c r="H85" s="24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108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28" t="str">
        <f>E9</f>
        <v>90 - OSTATNÍ NÁKLADY</v>
      </c>
      <c r="F87" s="250"/>
      <c r="G87" s="250"/>
      <c r="H87" s="250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Újezd u Brna</v>
      </c>
      <c r="G89" s="33"/>
      <c r="H89" s="33"/>
      <c r="I89" s="28" t="s">
        <v>22</v>
      </c>
      <c r="J89" s="56" t="str">
        <f>IF(J12="","",J12)</f>
        <v>16. 10. 2020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24</v>
      </c>
      <c r="D91" s="33"/>
      <c r="E91" s="33"/>
      <c r="F91" s="26" t="str">
        <f>E15</f>
        <v>Město Újezd u  Brna</v>
      </c>
      <c r="G91" s="33"/>
      <c r="H91" s="33"/>
      <c r="I91" s="28" t="s">
        <v>30</v>
      </c>
      <c r="J91" s="31" t="str">
        <f>E21</f>
        <v>AQUA PROCON s.r.o.  Brno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Obrtel M.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1" t="s">
        <v>136</v>
      </c>
      <c r="D94" s="103"/>
      <c r="E94" s="103"/>
      <c r="F94" s="103"/>
      <c r="G94" s="103"/>
      <c r="H94" s="103"/>
      <c r="I94" s="103"/>
      <c r="J94" s="112" t="s">
        <v>137</v>
      </c>
      <c r="K94" s="10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3" t="s">
        <v>138</v>
      </c>
      <c r="D96" s="33"/>
      <c r="E96" s="33"/>
      <c r="F96" s="33"/>
      <c r="G96" s="33"/>
      <c r="H96" s="33"/>
      <c r="I96" s="33"/>
      <c r="J96" s="72">
        <f>J117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139</v>
      </c>
    </row>
    <row r="97" spans="1:31" s="9" customFormat="1" ht="24.95" customHeight="1">
      <c r="B97" s="114"/>
      <c r="D97" s="115" t="s">
        <v>706</v>
      </c>
      <c r="E97" s="116"/>
      <c r="F97" s="116"/>
      <c r="G97" s="116"/>
      <c r="H97" s="116"/>
      <c r="I97" s="116"/>
      <c r="J97" s="117">
        <f>J118</f>
        <v>0</v>
      </c>
      <c r="L97" s="114"/>
    </row>
    <row r="98" spans="1:31" s="2" customFormat="1" ht="21.75" customHeight="1">
      <c r="A98" s="33"/>
      <c r="B98" s="34"/>
      <c r="C98" s="33"/>
      <c r="D98" s="33"/>
      <c r="E98" s="33"/>
      <c r="F98" s="33"/>
      <c r="G98" s="33"/>
      <c r="H98" s="33"/>
      <c r="I98" s="33"/>
      <c r="J98" s="33"/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pans="1:31" s="2" customFormat="1" ht="6.95" customHeight="1">
      <c r="A99" s="33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3" spans="1:31" s="2" customFormat="1" ht="6.95" customHeight="1">
      <c r="A103" s="33"/>
      <c r="B103" s="50"/>
      <c r="C103" s="51"/>
      <c r="D103" s="51"/>
      <c r="E103" s="51"/>
      <c r="F103" s="51"/>
      <c r="G103" s="51"/>
      <c r="H103" s="51"/>
      <c r="I103" s="51"/>
      <c r="J103" s="51"/>
      <c r="K103" s="51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24.95" customHeight="1">
      <c r="A104" s="33"/>
      <c r="B104" s="34"/>
      <c r="C104" s="22" t="s">
        <v>148</v>
      </c>
      <c r="D104" s="33"/>
      <c r="E104" s="33"/>
      <c r="F104" s="33"/>
      <c r="G104" s="33"/>
      <c r="H104" s="33"/>
      <c r="I104" s="33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6.95" customHeight="1">
      <c r="A105" s="33"/>
      <c r="B105" s="34"/>
      <c r="C105" s="33"/>
      <c r="D105" s="33"/>
      <c r="E105" s="33"/>
      <c r="F105" s="33"/>
      <c r="G105" s="33"/>
      <c r="H105" s="33"/>
      <c r="I105" s="33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12" customHeight="1">
      <c r="A106" s="33"/>
      <c r="B106" s="34"/>
      <c r="C106" s="28" t="s">
        <v>16</v>
      </c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6.5" customHeight="1">
      <c r="A107" s="33"/>
      <c r="B107" s="34"/>
      <c r="C107" s="33"/>
      <c r="D107" s="33"/>
      <c r="E107" s="248" t="str">
        <f>E7</f>
        <v>PRODLOUŽENÍ KANALIZAČNÍ STOKYAF-1, UL. TYRŠOVA  V ÚJEZDĚ U BRNA</v>
      </c>
      <c r="F107" s="249"/>
      <c r="G107" s="249"/>
      <c r="H107" s="249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2" customHeight="1">
      <c r="A108" s="33"/>
      <c r="B108" s="34"/>
      <c r="C108" s="28" t="s">
        <v>108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6.5" customHeight="1">
      <c r="A109" s="33"/>
      <c r="B109" s="34"/>
      <c r="C109" s="33"/>
      <c r="D109" s="33"/>
      <c r="E109" s="228" t="str">
        <f>E9</f>
        <v>90 - OSTATNÍ NÁKLADY</v>
      </c>
      <c r="F109" s="250"/>
      <c r="G109" s="250"/>
      <c r="H109" s="250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20</v>
      </c>
      <c r="D111" s="33"/>
      <c r="E111" s="33"/>
      <c r="F111" s="26" t="str">
        <f>F12</f>
        <v>Újezd u Brna</v>
      </c>
      <c r="G111" s="33"/>
      <c r="H111" s="33"/>
      <c r="I111" s="28" t="s">
        <v>22</v>
      </c>
      <c r="J111" s="56" t="str">
        <f>IF(J12="","",J12)</f>
        <v>16. 10. 2020</v>
      </c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34"/>
      <c r="C112" s="33"/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25.7" customHeight="1">
      <c r="A113" s="33"/>
      <c r="B113" s="34"/>
      <c r="C113" s="28" t="s">
        <v>24</v>
      </c>
      <c r="D113" s="33"/>
      <c r="E113" s="33"/>
      <c r="F113" s="26" t="str">
        <f>E15</f>
        <v>Město Újezd u  Brna</v>
      </c>
      <c r="G113" s="33"/>
      <c r="H113" s="33"/>
      <c r="I113" s="28" t="s">
        <v>30</v>
      </c>
      <c r="J113" s="31" t="str">
        <f>E21</f>
        <v>AQUA PROCON s.r.o.  Brno</v>
      </c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5.2" customHeight="1">
      <c r="A114" s="33"/>
      <c r="B114" s="34"/>
      <c r="C114" s="28" t="s">
        <v>28</v>
      </c>
      <c r="D114" s="33"/>
      <c r="E114" s="33"/>
      <c r="F114" s="26" t="str">
        <f>IF(E18="","",E18)</f>
        <v>Vyplň údaj</v>
      </c>
      <c r="G114" s="33"/>
      <c r="H114" s="33"/>
      <c r="I114" s="28" t="s">
        <v>33</v>
      </c>
      <c r="J114" s="31" t="str">
        <f>E24</f>
        <v>Obrtel M.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0.3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11" customFormat="1" ht="29.25" customHeight="1">
      <c r="A116" s="122"/>
      <c r="B116" s="123"/>
      <c r="C116" s="124" t="s">
        <v>149</v>
      </c>
      <c r="D116" s="125" t="s">
        <v>62</v>
      </c>
      <c r="E116" s="125" t="s">
        <v>58</v>
      </c>
      <c r="F116" s="125" t="s">
        <v>59</v>
      </c>
      <c r="G116" s="125" t="s">
        <v>150</v>
      </c>
      <c r="H116" s="125" t="s">
        <v>151</v>
      </c>
      <c r="I116" s="125" t="s">
        <v>152</v>
      </c>
      <c r="J116" s="125" t="s">
        <v>137</v>
      </c>
      <c r="K116" s="126" t="s">
        <v>153</v>
      </c>
      <c r="L116" s="127"/>
      <c r="M116" s="63" t="s">
        <v>1</v>
      </c>
      <c r="N116" s="64" t="s">
        <v>41</v>
      </c>
      <c r="O116" s="64" t="s">
        <v>154</v>
      </c>
      <c r="P116" s="64" t="s">
        <v>155</v>
      </c>
      <c r="Q116" s="64" t="s">
        <v>156</v>
      </c>
      <c r="R116" s="64" t="s">
        <v>157</v>
      </c>
      <c r="S116" s="64" t="s">
        <v>158</v>
      </c>
      <c r="T116" s="65" t="s">
        <v>159</v>
      </c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</row>
    <row r="117" spans="1:65" s="2" customFormat="1" ht="22.9" customHeight="1">
      <c r="A117" s="33"/>
      <c r="B117" s="34"/>
      <c r="C117" s="70" t="s">
        <v>160</v>
      </c>
      <c r="D117" s="33"/>
      <c r="E117" s="33"/>
      <c r="F117" s="33"/>
      <c r="G117" s="33"/>
      <c r="H117" s="33"/>
      <c r="I117" s="33"/>
      <c r="J117" s="128">
        <f>BK117</f>
        <v>0</v>
      </c>
      <c r="K117" s="33"/>
      <c r="L117" s="34"/>
      <c r="M117" s="66"/>
      <c r="N117" s="57"/>
      <c r="O117" s="67"/>
      <c r="P117" s="129">
        <f>P118</f>
        <v>0</v>
      </c>
      <c r="Q117" s="67"/>
      <c r="R117" s="129">
        <f>R118</f>
        <v>0</v>
      </c>
      <c r="S117" s="67"/>
      <c r="T117" s="130">
        <f>T118</f>
        <v>0</v>
      </c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T117" s="18" t="s">
        <v>76</v>
      </c>
      <c r="AU117" s="18" t="s">
        <v>139</v>
      </c>
      <c r="BK117" s="131">
        <f>BK118</f>
        <v>0</v>
      </c>
    </row>
    <row r="118" spans="1:65" s="12" customFormat="1" ht="25.9" customHeight="1">
      <c r="B118" s="132"/>
      <c r="D118" s="133" t="s">
        <v>76</v>
      </c>
      <c r="E118" s="134" t="s">
        <v>707</v>
      </c>
      <c r="F118" s="134" t="s">
        <v>708</v>
      </c>
      <c r="I118" s="135"/>
      <c r="J118" s="136">
        <f>BK118</f>
        <v>0</v>
      </c>
      <c r="L118" s="132"/>
      <c r="M118" s="137"/>
      <c r="N118" s="138"/>
      <c r="O118" s="138"/>
      <c r="P118" s="139">
        <f>SUM(P119:P138)</f>
        <v>0</v>
      </c>
      <c r="Q118" s="138"/>
      <c r="R118" s="139">
        <f>SUM(R119:R138)</f>
        <v>0</v>
      </c>
      <c r="S118" s="138"/>
      <c r="T118" s="140">
        <f>SUM(T119:T138)</f>
        <v>0</v>
      </c>
      <c r="AR118" s="133" t="s">
        <v>170</v>
      </c>
      <c r="AT118" s="141" t="s">
        <v>76</v>
      </c>
      <c r="AU118" s="141" t="s">
        <v>77</v>
      </c>
      <c r="AY118" s="133" t="s">
        <v>163</v>
      </c>
      <c r="BK118" s="142">
        <f>SUM(BK119:BK138)</f>
        <v>0</v>
      </c>
    </row>
    <row r="119" spans="1:65" s="2" customFormat="1" ht="14.45" customHeight="1">
      <c r="A119" s="33"/>
      <c r="B119" s="145"/>
      <c r="C119" s="146" t="s">
        <v>85</v>
      </c>
      <c r="D119" s="146" t="s">
        <v>165</v>
      </c>
      <c r="E119" s="147" t="s">
        <v>709</v>
      </c>
      <c r="F119" s="148" t="s">
        <v>710</v>
      </c>
      <c r="G119" s="149" t="s">
        <v>711</v>
      </c>
      <c r="H119" s="150">
        <v>1</v>
      </c>
      <c r="I119" s="151"/>
      <c r="J119" s="152">
        <f>ROUND(I119*H119,2)</f>
        <v>0</v>
      </c>
      <c r="K119" s="148" t="s">
        <v>221</v>
      </c>
      <c r="L119" s="34"/>
      <c r="M119" s="153" t="s">
        <v>1</v>
      </c>
      <c r="N119" s="154" t="s">
        <v>42</v>
      </c>
      <c r="O119" s="59"/>
      <c r="P119" s="155">
        <f>O119*H119</f>
        <v>0</v>
      </c>
      <c r="Q119" s="155">
        <v>0</v>
      </c>
      <c r="R119" s="155">
        <f>Q119*H119</f>
        <v>0</v>
      </c>
      <c r="S119" s="155">
        <v>0</v>
      </c>
      <c r="T119" s="156">
        <f>S119*H119</f>
        <v>0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R119" s="157" t="s">
        <v>712</v>
      </c>
      <c r="AT119" s="157" t="s">
        <v>165</v>
      </c>
      <c r="AU119" s="157" t="s">
        <v>85</v>
      </c>
      <c r="AY119" s="18" t="s">
        <v>163</v>
      </c>
      <c r="BE119" s="158">
        <f>IF(N119="základní",J119,0)</f>
        <v>0</v>
      </c>
      <c r="BF119" s="158">
        <f>IF(N119="snížená",J119,0)</f>
        <v>0</v>
      </c>
      <c r="BG119" s="158">
        <f>IF(N119="zákl. přenesená",J119,0)</f>
        <v>0</v>
      </c>
      <c r="BH119" s="158">
        <f>IF(N119="sníž. přenesená",J119,0)</f>
        <v>0</v>
      </c>
      <c r="BI119" s="158">
        <f>IF(N119="nulová",J119,0)</f>
        <v>0</v>
      </c>
      <c r="BJ119" s="18" t="s">
        <v>85</v>
      </c>
      <c r="BK119" s="158">
        <f>ROUND(I119*H119,2)</f>
        <v>0</v>
      </c>
      <c r="BL119" s="18" t="s">
        <v>712</v>
      </c>
      <c r="BM119" s="157" t="s">
        <v>170</v>
      </c>
    </row>
    <row r="120" spans="1:65" s="2" customFormat="1" ht="14.45" customHeight="1">
      <c r="A120" s="33"/>
      <c r="B120" s="145"/>
      <c r="C120" s="146" t="s">
        <v>88</v>
      </c>
      <c r="D120" s="146" t="s">
        <v>165</v>
      </c>
      <c r="E120" s="147" t="s">
        <v>713</v>
      </c>
      <c r="F120" s="148" t="s">
        <v>714</v>
      </c>
      <c r="G120" s="149" t="s">
        <v>711</v>
      </c>
      <c r="H120" s="150">
        <v>1</v>
      </c>
      <c r="I120" s="151"/>
      <c r="J120" s="152">
        <f>ROUND(I120*H120,2)</f>
        <v>0</v>
      </c>
      <c r="K120" s="148" t="s">
        <v>221</v>
      </c>
      <c r="L120" s="34"/>
      <c r="M120" s="153" t="s">
        <v>1</v>
      </c>
      <c r="N120" s="154" t="s">
        <v>42</v>
      </c>
      <c r="O120" s="59"/>
      <c r="P120" s="155">
        <f>O120*H120</f>
        <v>0</v>
      </c>
      <c r="Q120" s="155">
        <v>0</v>
      </c>
      <c r="R120" s="155">
        <f>Q120*H120</f>
        <v>0</v>
      </c>
      <c r="S120" s="155">
        <v>0</v>
      </c>
      <c r="T120" s="156">
        <f>S120*H120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R120" s="157" t="s">
        <v>712</v>
      </c>
      <c r="AT120" s="157" t="s">
        <v>165</v>
      </c>
      <c r="AU120" s="157" t="s">
        <v>85</v>
      </c>
      <c r="AY120" s="18" t="s">
        <v>163</v>
      </c>
      <c r="BE120" s="158">
        <f>IF(N120="základní",J120,0)</f>
        <v>0</v>
      </c>
      <c r="BF120" s="158">
        <f>IF(N120="snížená",J120,0)</f>
        <v>0</v>
      </c>
      <c r="BG120" s="158">
        <f>IF(N120="zákl. přenesená",J120,0)</f>
        <v>0</v>
      </c>
      <c r="BH120" s="158">
        <f>IF(N120="sníž. přenesená",J120,0)</f>
        <v>0</v>
      </c>
      <c r="BI120" s="158">
        <f>IF(N120="nulová",J120,0)</f>
        <v>0</v>
      </c>
      <c r="BJ120" s="18" t="s">
        <v>85</v>
      </c>
      <c r="BK120" s="158">
        <f>ROUND(I120*H120,2)</f>
        <v>0</v>
      </c>
      <c r="BL120" s="18" t="s">
        <v>712</v>
      </c>
      <c r="BM120" s="157" t="s">
        <v>199</v>
      </c>
    </row>
    <row r="121" spans="1:65" s="2" customFormat="1" ht="14.45" customHeight="1">
      <c r="A121" s="33"/>
      <c r="B121" s="145"/>
      <c r="C121" s="146" t="s">
        <v>177</v>
      </c>
      <c r="D121" s="146" t="s">
        <v>165</v>
      </c>
      <c r="E121" s="147" t="s">
        <v>715</v>
      </c>
      <c r="F121" s="148" t="s">
        <v>716</v>
      </c>
      <c r="G121" s="149" t="s">
        <v>168</v>
      </c>
      <c r="H121" s="150">
        <v>344.2</v>
      </c>
      <c r="I121" s="151"/>
      <c r="J121" s="152">
        <f>ROUND(I121*H121,2)</f>
        <v>0</v>
      </c>
      <c r="K121" s="148" t="s">
        <v>221</v>
      </c>
      <c r="L121" s="34"/>
      <c r="M121" s="153" t="s">
        <v>1</v>
      </c>
      <c r="N121" s="154" t="s">
        <v>42</v>
      </c>
      <c r="O121" s="59"/>
      <c r="P121" s="155">
        <f>O121*H121</f>
        <v>0</v>
      </c>
      <c r="Q121" s="155">
        <v>0</v>
      </c>
      <c r="R121" s="155">
        <f>Q121*H121</f>
        <v>0</v>
      </c>
      <c r="S121" s="155">
        <v>0</v>
      </c>
      <c r="T121" s="156">
        <f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57" t="s">
        <v>712</v>
      </c>
      <c r="AT121" s="157" t="s">
        <v>165</v>
      </c>
      <c r="AU121" s="157" t="s">
        <v>85</v>
      </c>
      <c r="AY121" s="18" t="s">
        <v>163</v>
      </c>
      <c r="BE121" s="158">
        <f>IF(N121="základní",J121,0)</f>
        <v>0</v>
      </c>
      <c r="BF121" s="158">
        <f>IF(N121="snížená",J121,0)</f>
        <v>0</v>
      </c>
      <c r="BG121" s="158">
        <f>IF(N121="zákl. přenesená",J121,0)</f>
        <v>0</v>
      </c>
      <c r="BH121" s="158">
        <f>IF(N121="sníž. přenesená",J121,0)</f>
        <v>0</v>
      </c>
      <c r="BI121" s="158">
        <f>IF(N121="nulová",J121,0)</f>
        <v>0</v>
      </c>
      <c r="BJ121" s="18" t="s">
        <v>85</v>
      </c>
      <c r="BK121" s="158">
        <f>ROUND(I121*H121,2)</f>
        <v>0</v>
      </c>
      <c r="BL121" s="18" t="s">
        <v>712</v>
      </c>
      <c r="BM121" s="157" t="s">
        <v>717</v>
      </c>
    </row>
    <row r="122" spans="1:65" s="13" customFormat="1" ht="11.25">
      <c r="B122" s="159"/>
      <c r="D122" s="160" t="s">
        <v>172</v>
      </c>
      <c r="E122" s="161" t="s">
        <v>1</v>
      </c>
      <c r="F122" s="162" t="s">
        <v>718</v>
      </c>
      <c r="H122" s="163">
        <v>344.2</v>
      </c>
      <c r="I122" s="164"/>
      <c r="L122" s="159"/>
      <c r="M122" s="165"/>
      <c r="N122" s="166"/>
      <c r="O122" s="166"/>
      <c r="P122" s="166"/>
      <c r="Q122" s="166"/>
      <c r="R122" s="166"/>
      <c r="S122" s="166"/>
      <c r="T122" s="167"/>
      <c r="AT122" s="161" t="s">
        <v>172</v>
      </c>
      <c r="AU122" s="161" t="s">
        <v>85</v>
      </c>
      <c r="AV122" s="13" t="s">
        <v>88</v>
      </c>
      <c r="AW122" s="13" t="s">
        <v>32</v>
      </c>
      <c r="AX122" s="13" t="s">
        <v>85</v>
      </c>
      <c r="AY122" s="161" t="s">
        <v>163</v>
      </c>
    </row>
    <row r="123" spans="1:65" s="2" customFormat="1" ht="14.45" customHeight="1">
      <c r="A123" s="33"/>
      <c r="B123" s="145"/>
      <c r="C123" s="146" t="s">
        <v>170</v>
      </c>
      <c r="D123" s="146" t="s">
        <v>165</v>
      </c>
      <c r="E123" s="147" t="s">
        <v>719</v>
      </c>
      <c r="F123" s="148" t="s">
        <v>720</v>
      </c>
      <c r="G123" s="149" t="s">
        <v>711</v>
      </c>
      <c r="H123" s="150">
        <v>1</v>
      </c>
      <c r="I123" s="151"/>
      <c r="J123" s="152">
        <f t="shared" ref="J123:J131" si="0">ROUND(I123*H123,2)</f>
        <v>0</v>
      </c>
      <c r="K123" s="148" t="s">
        <v>221</v>
      </c>
      <c r="L123" s="34"/>
      <c r="M123" s="153" t="s">
        <v>1</v>
      </c>
      <c r="N123" s="154" t="s">
        <v>42</v>
      </c>
      <c r="O123" s="59"/>
      <c r="P123" s="155">
        <f t="shared" ref="P123:P131" si="1">O123*H123</f>
        <v>0</v>
      </c>
      <c r="Q123" s="155">
        <v>0</v>
      </c>
      <c r="R123" s="155">
        <f t="shared" ref="R123:R131" si="2">Q123*H123</f>
        <v>0</v>
      </c>
      <c r="S123" s="155">
        <v>0</v>
      </c>
      <c r="T123" s="156">
        <f t="shared" ref="T123:T131" si="3"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57" t="s">
        <v>712</v>
      </c>
      <c r="AT123" s="157" t="s">
        <v>165</v>
      </c>
      <c r="AU123" s="157" t="s">
        <v>85</v>
      </c>
      <c r="AY123" s="18" t="s">
        <v>163</v>
      </c>
      <c r="BE123" s="158">
        <f t="shared" ref="BE123:BE131" si="4">IF(N123="základní",J123,0)</f>
        <v>0</v>
      </c>
      <c r="BF123" s="158">
        <f t="shared" ref="BF123:BF131" si="5">IF(N123="snížená",J123,0)</f>
        <v>0</v>
      </c>
      <c r="BG123" s="158">
        <f t="shared" ref="BG123:BG131" si="6">IF(N123="zákl. přenesená",J123,0)</f>
        <v>0</v>
      </c>
      <c r="BH123" s="158">
        <f t="shared" ref="BH123:BH131" si="7">IF(N123="sníž. přenesená",J123,0)</f>
        <v>0</v>
      </c>
      <c r="BI123" s="158">
        <f t="shared" ref="BI123:BI131" si="8">IF(N123="nulová",J123,0)</f>
        <v>0</v>
      </c>
      <c r="BJ123" s="18" t="s">
        <v>85</v>
      </c>
      <c r="BK123" s="158">
        <f t="shared" ref="BK123:BK131" si="9">ROUND(I123*H123,2)</f>
        <v>0</v>
      </c>
      <c r="BL123" s="18" t="s">
        <v>712</v>
      </c>
      <c r="BM123" s="157" t="s">
        <v>316</v>
      </c>
    </row>
    <row r="124" spans="1:65" s="2" customFormat="1" ht="14.45" customHeight="1">
      <c r="A124" s="33"/>
      <c r="B124" s="145"/>
      <c r="C124" s="146" t="s">
        <v>103</v>
      </c>
      <c r="D124" s="146" t="s">
        <v>165</v>
      </c>
      <c r="E124" s="147" t="s">
        <v>721</v>
      </c>
      <c r="F124" s="148" t="s">
        <v>722</v>
      </c>
      <c r="G124" s="149" t="s">
        <v>711</v>
      </c>
      <c r="H124" s="150">
        <v>1</v>
      </c>
      <c r="I124" s="151"/>
      <c r="J124" s="152">
        <f t="shared" si="0"/>
        <v>0</v>
      </c>
      <c r="K124" s="148" t="s">
        <v>221</v>
      </c>
      <c r="L124" s="34"/>
      <c r="M124" s="153" t="s">
        <v>1</v>
      </c>
      <c r="N124" s="154" t="s">
        <v>42</v>
      </c>
      <c r="O124" s="59"/>
      <c r="P124" s="155">
        <f t="shared" si="1"/>
        <v>0</v>
      </c>
      <c r="Q124" s="155">
        <v>0</v>
      </c>
      <c r="R124" s="155">
        <f t="shared" si="2"/>
        <v>0</v>
      </c>
      <c r="S124" s="155">
        <v>0</v>
      </c>
      <c r="T124" s="15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57" t="s">
        <v>712</v>
      </c>
      <c r="AT124" s="157" t="s">
        <v>165</v>
      </c>
      <c r="AU124" s="157" t="s">
        <v>85</v>
      </c>
      <c r="AY124" s="18" t="s">
        <v>163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8" t="s">
        <v>85</v>
      </c>
      <c r="BK124" s="158">
        <f t="shared" si="9"/>
        <v>0</v>
      </c>
      <c r="BL124" s="18" t="s">
        <v>712</v>
      </c>
      <c r="BM124" s="157" t="s">
        <v>341</v>
      </c>
    </row>
    <row r="125" spans="1:65" s="2" customFormat="1" ht="14.45" customHeight="1">
      <c r="A125" s="33"/>
      <c r="B125" s="145"/>
      <c r="C125" s="146" t="s">
        <v>190</v>
      </c>
      <c r="D125" s="146" t="s">
        <v>165</v>
      </c>
      <c r="E125" s="147" t="s">
        <v>723</v>
      </c>
      <c r="F125" s="148" t="s">
        <v>724</v>
      </c>
      <c r="G125" s="149" t="s">
        <v>711</v>
      </c>
      <c r="H125" s="150">
        <v>1</v>
      </c>
      <c r="I125" s="151"/>
      <c r="J125" s="152">
        <f t="shared" si="0"/>
        <v>0</v>
      </c>
      <c r="K125" s="148" t="s">
        <v>221</v>
      </c>
      <c r="L125" s="34"/>
      <c r="M125" s="153" t="s">
        <v>1</v>
      </c>
      <c r="N125" s="154" t="s">
        <v>42</v>
      </c>
      <c r="O125" s="59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57" t="s">
        <v>712</v>
      </c>
      <c r="AT125" s="157" t="s">
        <v>165</v>
      </c>
      <c r="AU125" s="157" t="s">
        <v>85</v>
      </c>
      <c r="AY125" s="18" t="s">
        <v>163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8" t="s">
        <v>85</v>
      </c>
      <c r="BK125" s="158">
        <f t="shared" si="9"/>
        <v>0</v>
      </c>
      <c r="BL125" s="18" t="s">
        <v>712</v>
      </c>
      <c r="BM125" s="157" t="s">
        <v>389</v>
      </c>
    </row>
    <row r="126" spans="1:65" s="2" customFormat="1" ht="14.45" customHeight="1">
      <c r="A126" s="33"/>
      <c r="B126" s="145"/>
      <c r="C126" s="146" t="s">
        <v>195</v>
      </c>
      <c r="D126" s="146" t="s">
        <v>165</v>
      </c>
      <c r="E126" s="147" t="s">
        <v>725</v>
      </c>
      <c r="F126" s="148" t="s">
        <v>726</v>
      </c>
      <c r="G126" s="149" t="s">
        <v>711</v>
      </c>
      <c r="H126" s="150">
        <v>1</v>
      </c>
      <c r="I126" s="151"/>
      <c r="J126" s="152">
        <f t="shared" si="0"/>
        <v>0</v>
      </c>
      <c r="K126" s="148" t="s">
        <v>221</v>
      </c>
      <c r="L126" s="34"/>
      <c r="M126" s="153" t="s">
        <v>1</v>
      </c>
      <c r="N126" s="154" t="s">
        <v>42</v>
      </c>
      <c r="O126" s="59"/>
      <c r="P126" s="155">
        <f t="shared" si="1"/>
        <v>0</v>
      </c>
      <c r="Q126" s="155">
        <v>0</v>
      </c>
      <c r="R126" s="155">
        <f t="shared" si="2"/>
        <v>0</v>
      </c>
      <c r="S126" s="155">
        <v>0</v>
      </c>
      <c r="T126" s="15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57" t="s">
        <v>712</v>
      </c>
      <c r="AT126" s="157" t="s">
        <v>165</v>
      </c>
      <c r="AU126" s="157" t="s">
        <v>85</v>
      </c>
      <c r="AY126" s="18" t="s">
        <v>163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8" t="s">
        <v>85</v>
      </c>
      <c r="BK126" s="158">
        <f t="shared" si="9"/>
        <v>0</v>
      </c>
      <c r="BL126" s="18" t="s">
        <v>712</v>
      </c>
      <c r="BM126" s="157" t="s">
        <v>429</v>
      </c>
    </row>
    <row r="127" spans="1:65" s="2" customFormat="1" ht="14.45" customHeight="1">
      <c r="A127" s="33"/>
      <c r="B127" s="145"/>
      <c r="C127" s="146" t="s">
        <v>199</v>
      </c>
      <c r="D127" s="146" t="s">
        <v>165</v>
      </c>
      <c r="E127" s="147" t="s">
        <v>727</v>
      </c>
      <c r="F127" s="148" t="s">
        <v>728</v>
      </c>
      <c r="G127" s="149" t="s">
        <v>711</v>
      </c>
      <c r="H127" s="150">
        <v>1</v>
      </c>
      <c r="I127" s="151"/>
      <c r="J127" s="152">
        <f t="shared" si="0"/>
        <v>0</v>
      </c>
      <c r="K127" s="148" t="s">
        <v>221</v>
      </c>
      <c r="L127" s="34"/>
      <c r="M127" s="153" t="s">
        <v>1</v>
      </c>
      <c r="N127" s="154" t="s">
        <v>42</v>
      </c>
      <c r="O127" s="59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57" t="s">
        <v>712</v>
      </c>
      <c r="AT127" s="157" t="s">
        <v>165</v>
      </c>
      <c r="AU127" s="157" t="s">
        <v>85</v>
      </c>
      <c r="AY127" s="18" t="s">
        <v>163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8" t="s">
        <v>85</v>
      </c>
      <c r="BK127" s="158">
        <f t="shared" si="9"/>
        <v>0</v>
      </c>
      <c r="BL127" s="18" t="s">
        <v>712</v>
      </c>
      <c r="BM127" s="157" t="s">
        <v>465</v>
      </c>
    </row>
    <row r="128" spans="1:65" s="2" customFormat="1" ht="14.45" customHeight="1">
      <c r="A128" s="33"/>
      <c r="B128" s="145"/>
      <c r="C128" s="146" t="s">
        <v>204</v>
      </c>
      <c r="D128" s="146" t="s">
        <v>165</v>
      </c>
      <c r="E128" s="147" t="s">
        <v>729</v>
      </c>
      <c r="F128" s="148" t="s">
        <v>730</v>
      </c>
      <c r="G128" s="149" t="s">
        <v>711</v>
      </c>
      <c r="H128" s="150">
        <v>1</v>
      </c>
      <c r="I128" s="151"/>
      <c r="J128" s="152">
        <f t="shared" si="0"/>
        <v>0</v>
      </c>
      <c r="K128" s="148" t="s">
        <v>221</v>
      </c>
      <c r="L128" s="34"/>
      <c r="M128" s="153" t="s">
        <v>1</v>
      </c>
      <c r="N128" s="154" t="s">
        <v>42</v>
      </c>
      <c r="O128" s="59"/>
      <c r="P128" s="155">
        <f t="shared" si="1"/>
        <v>0</v>
      </c>
      <c r="Q128" s="155">
        <v>0</v>
      </c>
      <c r="R128" s="155">
        <f t="shared" si="2"/>
        <v>0</v>
      </c>
      <c r="S128" s="155">
        <v>0</v>
      </c>
      <c r="T128" s="15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57" t="s">
        <v>712</v>
      </c>
      <c r="AT128" s="157" t="s">
        <v>165</v>
      </c>
      <c r="AU128" s="157" t="s">
        <v>85</v>
      </c>
      <c r="AY128" s="18" t="s">
        <v>163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8" t="s">
        <v>85</v>
      </c>
      <c r="BK128" s="158">
        <f t="shared" si="9"/>
        <v>0</v>
      </c>
      <c r="BL128" s="18" t="s">
        <v>712</v>
      </c>
      <c r="BM128" s="157" t="s">
        <v>481</v>
      </c>
    </row>
    <row r="129" spans="1:65" s="2" customFormat="1" ht="14.45" customHeight="1">
      <c r="A129" s="33"/>
      <c r="B129" s="145"/>
      <c r="C129" s="146" t="s">
        <v>8</v>
      </c>
      <c r="D129" s="146" t="s">
        <v>165</v>
      </c>
      <c r="E129" s="147" t="s">
        <v>731</v>
      </c>
      <c r="F129" s="148" t="s">
        <v>732</v>
      </c>
      <c r="G129" s="149" t="s">
        <v>711</v>
      </c>
      <c r="H129" s="150">
        <v>1</v>
      </c>
      <c r="I129" s="151"/>
      <c r="J129" s="152">
        <f t="shared" si="0"/>
        <v>0</v>
      </c>
      <c r="K129" s="148" t="s">
        <v>221</v>
      </c>
      <c r="L129" s="34"/>
      <c r="M129" s="153" t="s">
        <v>1</v>
      </c>
      <c r="N129" s="154" t="s">
        <v>42</v>
      </c>
      <c r="O129" s="59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57" t="s">
        <v>712</v>
      </c>
      <c r="AT129" s="157" t="s">
        <v>165</v>
      </c>
      <c r="AU129" s="157" t="s">
        <v>85</v>
      </c>
      <c r="AY129" s="18" t="s">
        <v>163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8" t="s">
        <v>85</v>
      </c>
      <c r="BK129" s="158">
        <f t="shared" si="9"/>
        <v>0</v>
      </c>
      <c r="BL129" s="18" t="s">
        <v>712</v>
      </c>
      <c r="BM129" s="157" t="s">
        <v>508</v>
      </c>
    </row>
    <row r="130" spans="1:65" s="2" customFormat="1" ht="24.2" customHeight="1">
      <c r="A130" s="33"/>
      <c r="B130" s="145"/>
      <c r="C130" s="146" t="s">
        <v>213</v>
      </c>
      <c r="D130" s="146" t="s">
        <v>165</v>
      </c>
      <c r="E130" s="147" t="s">
        <v>733</v>
      </c>
      <c r="F130" s="148" t="s">
        <v>734</v>
      </c>
      <c r="G130" s="149" t="s">
        <v>711</v>
      </c>
      <c r="H130" s="150">
        <v>1</v>
      </c>
      <c r="I130" s="151"/>
      <c r="J130" s="152">
        <f t="shared" si="0"/>
        <v>0</v>
      </c>
      <c r="K130" s="148" t="s">
        <v>221</v>
      </c>
      <c r="L130" s="34"/>
      <c r="M130" s="153" t="s">
        <v>1</v>
      </c>
      <c r="N130" s="154" t="s">
        <v>42</v>
      </c>
      <c r="O130" s="59"/>
      <c r="P130" s="155">
        <f t="shared" si="1"/>
        <v>0</v>
      </c>
      <c r="Q130" s="155">
        <v>0</v>
      </c>
      <c r="R130" s="155">
        <f t="shared" si="2"/>
        <v>0</v>
      </c>
      <c r="S130" s="155">
        <v>0</v>
      </c>
      <c r="T130" s="15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712</v>
      </c>
      <c r="AT130" s="157" t="s">
        <v>165</v>
      </c>
      <c r="AU130" s="157" t="s">
        <v>85</v>
      </c>
      <c r="AY130" s="18" t="s">
        <v>163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8" t="s">
        <v>85</v>
      </c>
      <c r="BK130" s="158">
        <f t="shared" si="9"/>
        <v>0</v>
      </c>
      <c r="BL130" s="18" t="s">
        <v>712</v>
      </c>
      <c r="BM130" s="157" t="s">
        <v>735</v>
      </c>
    </row>
    <row r="131" spans="1:65" s="2" customFormat="1" ht="14.45" customHeight="1">
      <c r="A131" s="33"/>
      <c r="B131" s="145"/>
      <c r="C131" s="146" t="s">
        <v>218</v>
      </c>
      <c r="D131" s="146" t="s">
        <v>165</v>
      </c>
      <c r="E131" s="147" t="s">
        <v>736</v>
      </c>
      <c r="F131" s="148" t="s">
        <v>737</v>
      </c>
      <c r="G131" s="149" t="s">
        <v>711</v>
      </c>
      <c r="H131" s="150">
        <v>1</v>
      </c>
      <c r="I131" s="151"/>
      <c r="J131" s="152">
        <f t="shared" si="0"/>
        <v>0</v>
      </c>
      <c r="K131" s="148" t="s">
        <v>221</v>
      </c>
      <c r="L131" s="34"/>
      <c r="M131" s="153" t="s">
        <v>1</v>
      </c>
      <c r="N131" s="154" t="s">
        <v>42</v>
      </c>
      <c r="O131" s="59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712</v>
      </c>
      <c r="AT131" s="157" t="s">
        <v>165</v>
      </c>
      <c r="AU131" s="157" t="s">
        <v>85</v>
      </c>
      <c r="AY131" s="18" t="s">
        <v>163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8" t="s">
        <v>85</v>
      </c>
      <c r="BK131" s="158">
        <f t="shared" si="9"/>
        <v>0</v>
      </c>
      <c r="BL131" s="18" t="s">
        <v>712</v>
      </c>
      <c r="BM131" s="157" t="s">
        <v>738</v>
      </c>
    </row>
    <row r="132" spans="1:65" s="15" customFormat="1" ht="11.25">
      <c r="B132" s="176"/>
      <c r="D132" s="160" t="s">
        <v>172</v>
      </c>
      <c r="E132" s="177" t="s">
        <v>1</v>
      </c>
      <c r="F132" s="178" t="s">
        <v>739</v>
      </c>
      <c r="H132" s="177" t="s">
        <v>1</v>
      </c>
      <c r="I132" s="179"/>
      <c r="L132" s="176"/>
      <c r="M132" s="180"/>
      <c r="N132" s="181"/>
      <c r="O132" s="181"/>
      <c r="P132" s="181"/>
      <c r="Q132" s="181"/>
      <c r="R132" s="181"/>
      <c r="S132" s="181"/>
      <c r="T132" s="182"/>
      <c r="AT132" s="177" t="s">
        <v>172</v>
      </c>
      <c r="AU132" s="177" t="s">
        <v>85</v>
      </c>
      <c r="AV132" s="15" t="s">
        <v>85</v>
      </c>
      <c r="AW132" s="15" t="s">
        <v>32</v>
      </c>
      <c r="AX132" s="15" t="s">
        <v>77</v>
      </c>
      <c r="AY132" s="177" t="s">
        <v>163</v>
      </c>
    </row>
    <row r="133" spans="1:65" s="15" customFormat="1" ht="11.25">
      <c r="B133" s="176"/>
      <c r="D133" s="160" t="s">
        <v>172</v>
      </c>
      <c r="E133" s="177" t="s">
        <v>1</v>
      </c>
      <c r="F133" s="178" t="s">
        <v>740</v>
      </c>
      <c r="H133" s="177" t="s">
        <v>1</v>
      </c>
      <c r="I133" s="179"/>
      <c r="L133" s="176"/>
      <c r="M133" s="180"/>
      <c r="N133" s="181"/>
      <c r="O133" s="181"/>
      <c r="P133" s="181"/>
      <c r="Q133" s="181"/>
      <c r="R133" s="181"/>
      <c r="S133" s="181"/>
      <c r="T133" s="182"/>
      <c r="AT133" s="177" t="s">
        <v>172</v>
      </c>
      <c r="AU133" s="177" t="s">
        <v>85</v>
      </c>
      <c r="AV133" s="15" t="s">
        <v>85</v>
      </c>
      <c r="AW133" s="15" t="s">
        <v>32</v>
      </c>
      <c r="AX133" s="15" t="s">
        <v>77</v>
      </c>
      <c r="AY133" s="177" t="s">
        <v>163</v>
      </c>
    </row>
    <row r="134" spans="1:65" s="15" customFormat="1" ht="11.25">
      <c r="B134" s="176"/>
      <c r="D134" s="160" t="s">
        <v>172</v>
      </c>
      <c r="E134" s="177" t="s">
        <v>1</v>
      </c>
      <c r="F134" s="178" t="s">
        <v>741</v>
      </c>
      <c r="H134" s="177" t="s">
        <v>1</v>
      </c>
      <c r="I134" s="179"/>
      <c r="L134" s="176"/>
      <c r="M134" s="180"/>
      <c r="N134" s="181"/>
      <c r="O134" s="181"/>
      <c r="P134" s="181"/>
      <c r="Q134" s="181"/>
      <c r="R134" s="181"/>
      <c r="S134" s="181"/>
      <c r="T134" s="182"/>
      <c r="AT134" s="177" t="s">
        <v>172</v>
      </c>
      <c r="AU134" s="177" t="s">
        <v>85</v>
      </c>
      <c r="AV134" s="15" t="s">
        <v>85</v>
      </c>
      <c r="AW134" s="15" t="s">
        <v>32</v>
      </c>
      <c r="AX134" s="15" t="s">
        <v>77</v>
      </c>
      <c r="AY134" s="177" t="s">
        <v>163</v>
      </c>
    </row>
    <row r="135" spans="1:65" s="15" customFormat="1" ht="11.25">
      <c r="B135" s="176"/>
      <c r="D135" s="160" t="s">
        <v>172</v>
      </c>
      <c r="E135" s="177" t="s">
        <v>1</v>
      </c>
      <c r="F135" s="178" t="s">
        <v>742</v>
      </c>
      <c r="H135" s="177" t="s">
        <v>1</v>
      </c>
      <c r="I135" s="179"/>
      <c r="L135" s="176"/>
      <c r="M135" s="180"/>
      <c r="N135" s="181"/>
      <c r="O135" s="181"/>
      <c r="P135" s="181"/>
      <c r="Q135" s="181"/>
      <c r="R135" s="181"/>
      <c r="S135" s="181"/>
      <c r="T135" s="182"/>
      <c r="AT135" s="177" t="s">
        <v>172</v>
      </c>
      <c r="AU135" s="177" t="s">
        <v>85</v>
      </c>
      <c r="AV135" s="15" t="s">
        <v>85</v>
      </c>
      <c r="AW135" s="15" t="s">
        <v>32</v>
      </c>
      <c r="AX135" s="15" t="s">
        <v>77</v>
      </c>
      <c r="AY135" s="177" t="s">
        <v>163</v>
      </c>
    </row>
    <row r="136" spans="1:65" s="15" customFormat="1" ht="11.25">
      <c r="B136" s="176"/>
      <c r="D136" s="160" t="s">
        <v>172</v>
      </c>
      <c r="E136" s="177" t="s">
        <v>1</v>
      </c>
      <c r="F136" s="178" t="s">
        <v>743</v>
      </c>
      <c r="H136" s="177" t="s">
        <v>1</v>
      </c>
      <c r="I136" s="179"/>
      <c r="L136" s="176"/>
      <c r="M136" s="180"/>
      <c r="N136" s="181"/>
      <c r="O136" s="181"/>
      <c r="P136" s="181"/>
      <c r="Q136" s="181"/>
      <c r="R136" s="181"/>
      <c r="S136" s="181"/>
      <c r="T136" s="182"/>
      <c r="AT136" s="177" t="s">
        <v>172</v>
      </c>
      <c r="AU136" s="177" t="s">
        <v>85</v>
      </c>
      <c r="AV136" s="15" t="s">
        <v>85</v>
      </c>
      <c r="AW136" s="15" t="s">
        <v>32</v>
      </c>
      <c r="AX136" s="15" t="s">
        <v>77</v>
      </c>
      <c r="AY136" s="177" t="s">
        <v>163</v>
      </c>
    </row>
    <row r="137" spans="1:65" s="13" customFormat="1" ht="11.25">
      <c r="B137" s="159"/>
      <c r="D137" s="160" t="s">
        <v>172</v>
      </c>
      <c r="E137" s="161" t="s">
        <v>1</v>
      </c>
      <c r="F137" s="162" t="s">
        <v>85</v>
      </c>
      <c r="H137" s="163">
        <v>1</v>
      </c>
      <c r="I137" s="164"/>
      <c r="L137" s="159"/>
      <c r="M137" s="165"/>
      <c r="N137" s="166"/>
      <c r="O137" s="166"/>
      <c r="P137" s="166"/>
      <c r="Q137" s="166"/>
      <c r="R137" s="166"/>
      <c r="S137" s="166"/>
      <c r="T137" s="167"/>
      <c r="AT137" s="161" t="s">
        <v>172</v>
      </c>
      <c r="AU137" s="161" t="s">
        <v>85</v>
      </c>
      <c r="AV137" s="13" t="s">
        <v>88</v>
      </c>
      <c r="AW137" s="13" t="s">
        <v>32</v>
      </c>
      <c r="AX137" s="13" t="s">
        <v>85</v>
      </c>
      <c r="AY137" s="161" t="s">
        <v>163</v>
      </c>
    </row>
    <row r="138" spans="1:65" s="2" customFormat="1" ht="14.45" customHeight="1">
      <c r="A138" s="33"/>
      <c r="B138" s="145"/>
      <c r="C138" s="146" t="s">
        <v>223</v>
      </c>
      <c r="D138" s="146" t="s">
        <v>165</v>
      </c>
      <c r="E138" s="147" t="s">
        <v>744</v>
      </c>
      <c r="F138" s="148" t="s">
        <v>745</v>
      </c>
      <c r="G138" s="149" t="s">
        <v>711</v>
      </c>
      <c r="H138" s="150">
        <v>1</v>
      </c>
      <c r="I138" s="151"/>
      <c r="J138" s="152">
        <f>ROUND(I138*H138,2)</f>
        <v>0</v>
      </c>
      <c r="K138" s="148" t="s">
        <v>221</v>
      </c>
      <c r="L138" s="34"/>
      <c r="M138" s="204" t="s">
        <v>1</v>
      </c>
      <c r="N138" s="205" t="s">
        <v>42</v>
      </c>
      <c r="O138" s="206"/>
      <c r="P138" s="207">
        <f>O138*H138</f>
        <v>0</v>
      </c>
      <c r="Q138" s="207">
        <v>0</v>
      </c>
      <c r="R138" s="207">
        <f>Q138*H138</f>
        <v>0</v>
      </c>
      <c r="S138" s="207">
        <v>0</v>
      </c>
      <c r="T138" s="208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712</v>
      </c>
      <c r="AT138" s="157" t="s">
        <v>165</v>
      </c>
      <c r="AU138" s="157" t="s">
        <v>85</v>
      </c>
      <c r="AY138" s="18" t="s">
        <v>163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8" t="s">
        <v>85</v>
      </c>
      <c r="BK138" s="158">
        <f>ROUND(I138*H138,2)</f>
        <v>0</v>
      </c>
      <c r="BL138" s="18" t="s">
        <v>712</v>
      </c>
      <c r="BM138" s="157" t="s">
        <v>746</v>
      </c>
    </row>
    <row r="139" spans="1:65" s="2" customFormat="1" ht="6.95" customHeight="1">
      <c r="A139" s="33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34"/>
      <c r="M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</sheetData>
  <autoFilter ref="C116:K138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rintOptions horizontalCentered="1"/>
  <pageMargins left="0.39370078740157483" right="0.39370078740157483" top="0.39370078740157483" bottom="0.39370078740157483" header="0" footer="0"/>
  <pageSetup paperSize="9" scale="85" fitToHeight="100" orientation="landscape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01 - STOKA AF-1   (mimo ú...</vt:lpstr>
      <vt:lpstr>02 - PROTLAK POD ŽELEZNIC...</vt:lpstr>
      <vt:lpstr>90 - OSTATNÍ NÁKLADY</vt:lpstr>
      <vt:lpstr>'01 - STOKA AF-1   (mimo ú...'!Názvy_tisku</vt:lpstr>
      <vt:lpstr>'02 - PROTLAK POD ŽELEZNIC...'!Názvy_tisku</vt:lpstr>
      <vt:lpstr>'90 - OSTATNÍ NÁKLADY'!Názvy_tisku</vt:lpstr>
      <vt:lpstr>'Rekapitulace stavby'!Názvy_tisku</vt:lpstr>
      <vt:lpstr>'01 - STOKA AF-1   (mimo ú...'!Oblast_tisku</vt:lpstr>
      <vt:lpstr>'02 - PROTLAK POD ŽELEZNIC...'!Oblast_tisku</vt:lpstr>
      <vt:lpstr>'90 - OSTATNÍ NÁKLADY'!Oblast_tisku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michalo</dc:creator>
  <cp:lastModifiedBy>michalo</cp:lastModifiedBy>
  <dcterms:created xsi:type="dcterms:W3CDTF">2020-10-27T09:48:20Z</dcterms:created>
  <dcterms:modified xsi:type="dcterms:W3CDTF">2020-10-27T09:50:08Z</dcterms:modified>
</cp:coreProperties>
</file>